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129.9.200.29\Control Interno\1. SHARE POINT\ARCHIVOS 2025\4. Enfoque hacia la prevención\2. Planes de mejoramiento\5. Supersalud\III trimestre\2. Reporte OCI\"/>
    </mc:Choice>
  </mc:AlternateContent>
  <xr:revisionPtr revIDLastSave="0" documentId="13_ncr:1_{6F714832-21BD-44CF-BD93-DFC4FA760372}" xr6:coauthVersionLast="47" xr6:coauthVersionMax="47" xr10:uidLastSave="{00000000-0000-0000-0000-000000000000}"/>
  <bookViews>
    <workbookView xWindow="-120" yWindow="-120" windowWidth="20730" windowHeight="11040" tabRatio="827" activeTab="1" xr2:uid="{00000000-000D-0000-FFFF-FFFF00000000}"/>
  </bookViews>
  <sheets>
    <sheet name="Instructivo" sheetId="45" r:id="rId1"/>
    <sheet name="OGTI" sheetId="10" r:id="rId2"/>
    <sheet name="Hoja1" sheetId="28" state="hidden" r:id="rId3"/>
    <sheet name="Direccion O" sheetId="46" r:id="rId4"/>
    <sheet name="Resultados seguimiento" sheetId="27" r:id="rId5"/>
    <sheet name="Comunicaciones" sheetId="23" state="hidden" r:id="rId6"/>
    <sheet name="O. CI Disciplinario" sheetId="20" state="hidden" r:id="rId7"/>
    <sheet name="Control Interno" sheetId="22" state="hidden" r:id="rId8"/>
  </sheets>
  <definedNames>
    <definedName name="_xlnm._FilterDatabase" localSheetId="5" hidden="1">Comunicaciones!$A$3:$BG$6</definedName>
    <definedName name="_xlnm._FilterDatabase" localSheetId="7" hidden="1">'Control Interno'!$A$3:$BH$6</definedName>
    <definedName name="_xlnm._FilterDatabase" localSheetId="3" hidden="1">'Direccion O'!$A$3:$AH$3</definedName>
    <definedName name="_xlnm._FilterDatabase" localSheetId="6" hidden="1">'O. CI Disciplinario'!$A$3:$BH$98</definedName>
    <definedName name="_xlnm._FilterDatabase" localSheetId="1" hidden="1">OGTI!$A$3:$AH$3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27" l="1"/>
  <c r="H7" i="27"/>
  <c r="G7" i="27"/>
  <c r="G8" i="27" s="1"/>
  <c r="J7" i="27"/>
  <c r="J8" i="27" s="1"/>
  <c r="I7" i="27"/>
  <c r="I8" i="27" s="1"/>
  <c r="F7" i="27"/>
  <c r="T4" i="46"/>
  <c r="U4" i="46" s="1"/>
  <c r="Y4" i="46" s="1"/>
  <c r="V4" i="46" l="1"/>
  <c r="AB4" i="46"/>
  <c r="AC4" i="46" s="1"/>
  <c r="Z4" i="46"/>
  <c r="E7" i="27" l="1"/>
  <c r="D7" i="27"/>
  <c r="E8" i="27" l="1"/>
  <c r="T4" i="10"/>
  <c r="U4" i="10" l="1"/>
  <c r="V4" i="10" s="1"/>
  <c r="Y4" i="10" l="1"/>
  <c r="Z4" i="10" l="1"/>
  <c r="AB4" i="10" s="1"/>
  <c r="AC4" i="10" s="1"/>
  <c r="D6" i="28" l="1"/>
  <c r="E6" i="28"/>
  <c r="D7" i="28"/>
  <c r="E7" i="28"/>
  <c r="E5" i="28"/>
  <c r="D5" i="28"/>
  <c r="AG6" i="22"/>
  <c r="AH6" i="22" s="1"/>
  <c r="BB5" i="22"/>
  <c r="AZ5" i="22"/>
  <c r="BA5" i="22" s="1"/>
  <c r="BE5" i="22" s="1"/>
  <c r="AR5" i="22"/>
  <c r="AP5" i="22"/>
  <c r="AQ5" i="22" s="1"/>
  <c r="AU5" i="22" s="1"/>
  <c r="AG5" i="22"/>
  <c r="AH5" i="22"/>
  <c r="AL5" i="22" s="1"/>
  <c r="BG5" i="22" s="1"/>
  <c r="AG6" i="20"/>
  <c r="AH6" i="20" s="1"/>
  <c r="AL6" i="20" s="1"/>
  <c r="BG6" i="20" s="1"/>
  <c r="BB5" i="20"/>
  <c r="AZ5" i="20"/>
  <c r="BA5" i="20" s="1"/>
  <c r="BE5" i="20" s="1"/>
  <c r="AR5" i="20"/>
  <c r="AP5" i="20"/>
  <c r="AQ5" i="20" s="1"/>
  <c r="AU5" i="20" s="1"/>
  <c r="AG5" i="20"/>
  <c r="AH5" i="20" s="1"/>
  <c r="AI5" i="20" s="1"/>
  <c r="AI5" i="22" l="1"/>
  <c r="AI6" i="20"/>
  <c r="AI6" i="22"/>
  <c r="AL6" i="22"/>
  <c r="BG6" i="22" s="1"/>
  <c r="AL5" i="20"/>
  <c r="BG5" i="20" s="1"/>
</calcChain>
</file>

<file path=xl/sharedStrings.xml><?xml version="1.0" encoding="utf-8"?>
<sst xmlns="http://schemas.openxmlformats.org/spreadsheetml/2006/main" count="722" uniqueCount="268">
  <si>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</si>
  <si>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</si>
  <si>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</si>
  <si>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</si>
  <si>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</si>
  <si>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</si>
  <si>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</si>
  <si>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</si>
  <si>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</si>
  <si>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</si>
  <si>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</si>
  <si>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</si>
  <si>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</si>
  <si>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</si>
  <si>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</si>
  <si>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</si>
  <si>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</si>
  <si>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</si>
  <si>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</si>
  <si>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</si>
  <si>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</si>
  <si>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</si>
  <si>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</si>
  <si>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</si>
  <si>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</si>
  <si>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</si>
  <si>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</si>
  <si>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</si>
  <si>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</si>
  <si>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</si>
  <si>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</si>
  <si>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</si>
  <si>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</si>
  <si>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</si>
  <si>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</si>
  <si>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</si>
  <si>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</si>
  <si>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</si>
  <si>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</si>
  <si>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</si>
  <si>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</si>
  <si>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</si>
  <si>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</si>
  <si>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</si>
  <si>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</si>
  <si>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</si>
  <si>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</si>
  <si>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</si>
  <si>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</si>
  <si>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</si>
  <si>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</si>
  <si>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</si>
  <si>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</si>
  <si>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</si>
  <si>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</si>
  <si>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</si>
  <si>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</si>
  <si>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</si>
  <si>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</si>
  <si>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</si>
  <si>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</si>
  <si>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</si>
  <si>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</si>
  <si>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</si>
  <si>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</si>
  <si>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</si>
  <si>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</si>
  <si>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</si>
  <si>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</si>
  <si>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</si>
  <si>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Causa(s) del hallazgo</t>
  </si>
  <si>
    <t>Tipo de acción Propuesta</t>
  </si>
  <si>
    <t>Fecha de inicio
(DD-MM-AA)</t>
  </si>
  <si>
    <t>Fecha terminación
(DD-MM-AA)</t>
  </si>
  <si>
    <t>Modificación 
Fecha terminación
(DD-MM-AA)</t>
  </si>
  <si>
    <t>6. Detalle de la fuente
(Este campo solo aplica para los planes de mejoramiento externos)</t>
  </si>
  <si>
    <t>Origen Interno</t>
  </si>
  <si>
    <t>Auditoría al Proceso Gestión del Talento Humano (Política de Integridad, Conflictos de Interés, etc.) 2023</t>
  </si>
  <si>
    <t>GESTIÓN CONTRACTUAL</t>
  </si>
  <si>
    <t>Acción de mejora</t>
  </si>
  <si>
    <t>NO</t>
  </si>
  <si>
    <t>Seguimiento OCI</t>
  </si>
  <si>
    <t>SI</t>
  </si>
  <si>
    <t>Correctiva</t>
  </si>
  <si>
    <t>Criterios efectividad</t>
  </si>
  <si>
    <t>2. ¿Se ha materializado algún riesgo en relación con las acciones propuestas en el Plan de Mejora?</t>
  </si>
  <si>
    <t>CONTROL INTERNO DISCIPLINARIO</t>
  </si>
  <si>
    <t>Preventiva</t>
  </si>
  <si>
    <t>TABLA RESUMEN ESTADO PLANES DE MEJORAMIENTO</t>
  </si>
  <si>
    <t>ÁREA AFECTADA</t>
  </si>
  <si>
    <t>ORIGEN</t>
  </si>
  <si>
    <t>N° OBSERVACIONES</t>
  </si>
  <si>
    <t>N° OBSERVACIONES CERRADAS</t>
  </si>
  <si>
    <t>N° ACCIONES</t>
  </si>
  <si>
    <t>ACCIONES INCUMPLIDAS</t>
  </si>
  <si>
    <t xml:space="preserve"> EN EJECUCIÓN</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</si>
  <si>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</si>
  <si>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</si>
  <si>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</si>
  <si>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</si>
  <si>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</si>
  <si>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</si>
  <si>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</si>
  <si>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</si>
  <si>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</si>
  <si>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</si>
  <si>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</si>
  <si>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Área responsable de ejecución</t>
  </si>
  <si>
    <t>Líder área responsable de ejecución</t>
  </si>
  <si>
    <t>Fórmula del indicador</t>
  </si>
  <si>
    <t>Fecha de inicio</t>
  </si>
  <si>
    <t>Fecha terminación</t>
  </si>
  <si>
    <t>2. Fecha seguimiento</t>
  </si>
  <si>
    <t>2.Evidencias o soportes ejecución acción de mejora</t>
  </si>
  <si>
    <t>2.Actividades realizadas  a la fecha</t>
  </si>
  <si>
    <t>2.Resultado del indicador</t>
  </si>
  <si>
    <t>2. 25% avance en ejecución de la meta</t>
  </si>
  <si>
    <t>2.Alerta</t>
  </si>
  <si>
    <t>2.Analisis - Seguimiento OCI4</t>
  </si>
  <si>
    <t>2.Auditor que realizó el seguimiento</t>
  </si>
  <si>
    <t>3.Fecha seguimiento</t>
  </si>
  <si>
    <t>3.Evidencias o soportes ejecución acción de mejora</t>
  </si>
  <si>
    <t>3.Actividades realizadas  a la fecha</t>
  </si>
  <si>
    <t>3.Resultado del indicador</t>
  </si>
  <si>
    <t>3. 50% avance en ejecución de la meta</t>
  </si>
  <si>
    <t>3.Alerta</t>
  </si>
  <si>
    <t>3.Analisis - Seguimiento OCI4</t>
  </si>
  <si>
    <t>3.Auditor que realizó el seguimiento</t>
  </si>
  <si>
    <t>4.Fecha seguimiento</t>
  </si>
  <si>
    <t>4.Evidencias o soportes ejecución acción de mejora</t>
  </si>
  <si>
    <t>4.Actividades realizadas  a la fecha</t>
  </si>
  <si>
    <t>4.Resultado del indicador</t>
  </si>
  <si>
    <t>4. 75% avance en ejecución de la meta</t>
  </si>
  <si>
    <t>4.Alerta</t>
  </si>
  <si>
    <t>4.Analisis - Seguimiento OCI4</t>
  </si>
  <si>
    <t>4.Auditor que realizó el seguimiento</t>
  </si>
  <si>
    <t>4. 100% avance en ejecución de la meta</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</si>
  <si>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</si>
  <si>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</si>
  <si>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</si>
  <si>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</si>
  <si>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</si>
  <si>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</si>
  <si>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</si>
  <si>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</si>
  <si>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</si>
  <si>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</si>
  <si>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</si>
  <si>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</si>
  <si>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</si>
  <si>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</si>
  <si>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</si>
  <si>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</si>
  <si>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</si>
  <si>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</si>
  <si>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</si>
  <si>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</si>
  <si>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</si>
  <si>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</si>
  <si>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</si>
  <si>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</si>
  <si>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</si>
  <si>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</si>
  <si>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</si>
  <si>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</si>
  <si>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</si>
  <si>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</si>
  <si>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</si>
  <si>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</si>
  <si>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</si>
  <si>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</si>
  <si>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</si>
  <si>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</si>
  <si>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</si>
  <si>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</si>
  <si>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</si>
  <si>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</si>
  <si>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</si>
  <si>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</si>
  <si>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</si>
  <si>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</si>
  <si>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</si>
  <si>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</si>
  <si>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</si>
  <si>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</si>
  <si>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</si>
  <si>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</si>
  <si>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</si>
  <si>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</si>
  <si>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</si>
  <si>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</si>
  <si>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</si>
  <si>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</si>
  <si>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</si>
  <si>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</si>
  <si>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</si>
  <si>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</si>
  <si>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</si>
  <si>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</si>
  <si>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</si>
  <si>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</si>
  <si>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</si>
  <si>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</si>
  <si>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</si>
  <si>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</si>
  <si>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</si>
  <si>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</si>
  <si>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</si>
  <si>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</si>
  <si>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</si>
  <si>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</si>
  <si>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</si>
  <si>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3.Detalle del avance de la acción de mejora</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</si>
  <si>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</si>
  <si>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</si>
  <si>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</si>
  <si>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</si>
  <si>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</si>
  <si>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</si>
  <si>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</si>
  <si>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</si>
  <si>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</si>
  <si>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</si>
  <si>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</si>
  <si>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</si>
  <si>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</si>
  <si>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</si>
  <si>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</si>
  <si>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</si>
  <si>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</si>
  <si>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</si>
  <si>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</si>
  <si>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</si>
  <si>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</si>
  <si>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</si>
  <si>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</si>
  <si>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</si>
  <si>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</si>
  <si>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</si>
  <si>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</si>
  <si>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</si>
  <si>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Seguimiento II Trimestre</t>
  </si>
  <si>
    <t>2.Fecha seguimiento</t>
  </si>
  <si>
    <t>2.Detalle del avance de la acción de mejora</t>
  </si>
  <si>
    <t>2. 50% avance en ejecución de la meta</t>
  </si>
  <si>
    <t>2.Analisis - Seguimiento OCI</t>
  </si>
  <si>
    <t>2. Auditor que realizó el seguimiento</t>
  </si>
  <si>
    <t>Del análisis de la tabla de Validación de los Derechos de Explotación se concluye que la Lotería de Bogotá 
presuntamente transfirió un menor valor al que le corresponde para el financiamiento del Sistema General de Seguridad Social en Salud, al no transferir treinta y ocho millones ciento noventa y ocho mil setecientos ochenta y cuatro pesos m/cte. ($38.198.784). Valor que corresponde a la diferencia entre lo transferido por la lotería y el valor calculado por concepto del 12% de los ingresos totales reportados por ventas de lotería</t>
  </si>
  <si>
    <t>No aplica</t>
  </si>
  <si>
    <t>Despliegue de artefactos en ambiente productivo (Un único despliegue)/ (Acta comité de cambios)</t>
  </si>
  <si>
    <t xml:space="preserve"> Yolanda Gallego - Profesional Especializado Oficina de Gestión Tecnológica e Innovación</t>
  </si>
  <si>
    <t xml:space="preserve">
Seguimiento semanal durante el mes posterior al despliegue (Seguimiento durante cuatro sorteos) /(Acta líder funcional del sistema indicando los resultados obtenidos del proceso de seguimiento)</t>
  </si>
  <si>
    <t>Jesús Eduardo Méndez Garzón - Jefe Dirección de operaciones de producto y comercialización</t>
  </si>
  <si>
    <t>Se debe hacer la corrección  en el software comercial de la Lotería, en lo que respecta a la funcionalidad de "carga de información de asignación de las ventas" a fin que la formula de calculo del porcentaje tenga el total de la información base correspondiente a las ventas de todos los distribuidores.
(En la funcionalidad que permite el cargue de las ventas de los diferentes distribuidores para cada uno de los sorteos, se implementará la generación de un consecutivo único para la tabla parámetros y asignación, lo anterior a fin de evitar la duplicidad y posterior violación de llaves que identifican cada proceso de cargue. 
Despliegue de los artefactos de software que contengan los ajustes implementados.)</t>
  </si>
  <si>
    <t>Se debe hacer la corrección  en el software comercial de la Lotería, en lo que respecta a la funcionalidad de "carga de información de asignación de las ventas" a fin que la formula de calculo del porcentaje tenga el total de la información base correspondiente a las ventas de todos los distribuidores.
(Seguimiento semanal durante un mes luego del despliegue en producción de la solución)</t>
  </si>
  <si>
    <t>OFICINA GESTIÓN DE TECNOLOGÍA E INNOVACIÓN</t>
  </si>
  <si>
    <t>DIRECCIÓN DE OPERACIÓN DE PRODUCTOS Y COMERCIALIZACIÓN</t>
  </si>
  <si>
    <t>Informe de auditoría- auto de auditoría No.
2025590000000152-7 del 07-02-2025 de la SUPERSALUD</t>
  </si>
  <si>
    <t>ACCIONES CERRADAS II TRIMESTRE 2025</t>
  </si>
  <si>
    <t>A traves de la fima encaragada del soporte técnico del aplicativo se hizo la corrección en el software comercial, en lo que respecta a la funcionalidad del "carge de información de asignación de las ventas" a fin que el calculo del porcentaje tenga el total de la información base correspondiente a las ventas de todos los distribuidores, para la liquidación de las transferencias al asector salud.
Se trabajo en la funcionalidad del aplicativo comercial, de tal forma que permita el cargue de las ventas de los diferentes distribuidores para cada uno de los sorteos, gracias a la generación de un consecutivo único, con el fin de evitar la duplicidad de información y la generación de conflicos en el aplicativo comercial, en el proceso del cálculo de las transferencias, para lo cual se realizaron las pruebas pertinentes. 
Como medida preventiva, se hizo una reunión de seguimiento de las acciones implementadas con la participación de la Dirección de Operación de Producto y Comercializción y la Oficina de Gestión Tecnologica y de Innovacion, y se levantó acta de reunión.</t>
  </si>
  <si>
    <t>Manuela Hernández J.</t>
  </si>
  <si>
    <t>Se hizo la corrección  en el software comercial de la Lotería, en lo que respecta a la funcionalidad de "carga de información de asignación de las ventas" a fin que la formula de calculo del porcentaje tenga el total de la información base correspondiente a las ventas de todos los distribuidores, se ha hecho seguimiento a la funcionabilidad del aplicativo y se hizo una reunion con la Oficina de TI de seguimiento del despliegue en producción de la solución.</t>
  </si>
  <si>
    <t xml:space="preserve">Se sugiere el cierre de la acción; revisado el SharePoint de planes de mejoramiento el 15/07/2025 se identificó acta de cómité de control de cambios del 12/06/2025 con el fin de verificar cumplimiento de las funcionalidades a desplegar que contienen los ajustes  del sistema CORE de la Lotería de Bogotá mediante pruebas previo al paso a producción. </t>
  </si>
  <si>
    <t>Se sugiere el cierre de la acción; mediante correo electrónico del 08/07/2025 se remitió acta del 03/07/2025 con el cual el proceso y la Oficina Gestión de Tecnologías e Innovación realizó seguimiento al ajuste en el aplicativo comercial revisando resultados de los sorteos n°2797, 2798, 2799 y 2800.</t>
  </si>
  <si>
    <t>ACCIONES CERRADAS III TRIMESTRE 2025</t>
  </si>
  <si>
    <t>Seguimiento III Trimestre</t>
  </si>
  <si>
    <t>3. 75% avance en ejecución de la meta</t>
  </si>
  <si>
    <t>3.Analisis - Seguimiento 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</si>
</sst>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d/mm/yyyy;@"/>
    <numFmt numFmtId="169" formatCode="_-* #,##0.00_-;\-* #,##0.00_-;_-* &quot;-&quot;??_-;_-@_-"/>
  </numFmts>
  <fonts count="54"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b/>
      <sz val="10"/>
      <name val="Arial Narrow"/>
      <family val="2"/>
    </font>
    <font>
      <sz val="10"/>
      <name val="Arial Narrow"/>
      <family val="2"/>
    </font>
    <font>
      <sz val="10"/>
      <color theme="0"/>
      <name val="Arial Narrow"/>
      <family val="2"/>
    </font>
    <font>
      <sz val="10"/>
      <color rgb="FF000000"/>
      <name val="Arial Narrow"/>
      <family val="2"/>
    </font>
    <font>
      <sz val="8"/>
      <color rgb="FFFF0000"/>
      <name val="Arial"/>
      <family val="2"/>
    </font>
    <font>
      <b/>
      <sz val="8"/>
      <color rgb="FF323232"/>
      <name val="Arial"/>
      <family val="2"/>
    </font>
    <font>
      <b/>
      <sz val="9"/>
      <color theme="0"/>
      <name val="Arial"/>
      <family val="2"/>
    </font>
    <font>
      <b/>
      <sz val="11"/>
      <color theme="0"/>
      <name val="Arial"/>
      <family val="2"/>
    </font>
    <font>
      <sz val="11"/>
      <color theme="0"/>
      <name val="Arial"/>
      <family val="2"/>
    </font>
    <font>
      <sz val="11"/>
      <color theme="1"/>
      <name val="Arial"/>
      <family val="2"/>
    </font>
    <font>
      <b/>
      <sz val="11"/>
      <color theme="1"/>
      <name val="Arial"/>
      <family val="2"/>
    </font>
    <font>
      <b/>
      <sz val="8"/>
      <color rgb="FFFF0000"/>
      <name val="Arial Narrow"/>
      <family val="2"/>
    </font>
    <font>
      <sz val="8"/>
      <color rgb="FFFF0000"/>
      <name val="Arial Narrow"/>
      <family val="2"/>
    </font>
  </fonts>
  <fills count="25">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theme="4"/>
        <bgColor indexed="64"/>
      </patternFill>
    </fill>
    <fill>
      <patternFill patternType="solid">
        <fgColor theme="9" tint="0.39997558519241921"/>
        <bgColor indexed="64"/>
      </patternFill>
    </fill>
    <fill>
      <patternFill patternType="solid">
        <fgColor rgb="FF5B9BD5"/>
        <bgColor indexed="64"/>
      </patternFill>
    </fill>
    <fill>
      <patternFill patternType="solid">
        <fgColor rgb="FF54823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s>
  <cellStyleXfs count="30">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17" fillId="0" borderId="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cellStyleXfs>
  <cellXfs count="303">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1" fillId="17" borderId="2" xfId="0" applyFont="1" applyFill="1" applyBorder="1" applyAlignment="1" applyProtection="1">
      <alignment horizontal="center" vertical="center" wrapText="1"/>
      <protection locked="0"/>
    </xf>
    <xf numFmtId="0" fontId="41" fillId="17"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protection locked="0"/>
    </xf>
    <xf numFmtId="0" fontId="43" fillId="0" borderId="0" xfId="0" applyFont="1" applyAlignment="1" applyProtection="1">
      <alignment horizontal="center" vertical="center"/>
      <protection locked="0"/>
    </xf>
    <xf numFmtId="0" fontId="29" fillId="0" borderId="1" xfId="0" applyFont="1" applyBorder="1" applyAlignment="1" applyProtection="1">
      <alignment horizontal="center" vertical="center" wrapText="1"/>
      <protection locked="0"/>
    </xf>
    <xf numFmtId="165" fontId="29" fillId="0" borderId="1" xfId="0" applyNumberFormat="1" applyFont="1" applyBorder="1" applyAlignment="1" applyProtection="1">
      <alignment horizontal="center" vertical="center" wrapText="1"/>
      <protection locked="0"/>
    </xf>
    <xf numFmtId="0" fontId="29" fillId="14" borderId="21" xfId="0" applyFont="1" applyFill="1" applyBorder="1" applyAlignment="1" applyProtection="1">
      <alignment horizontal="center" vertical="center" wrapText="1"/>
      <protection locked="0"/>
    </xf>
    <xf numFmtId="14" fontId="42" fillId="0" borderId="21" xfId="0" applyNumberFormat="1" applyFont="1" applyBorder="1" applyAlignment="1">
      <alignment horizontal="center" vertical="center" wrapText="1"/>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29" fillId="0" borderId="1" xfId="0" applyFont="1" applyBorder="1" applyAlignment="1">
      <alignment horizontal="center" vertical="center" wrapText="1"/>
    </xf>
    <xf numFmtId="0" fontId="42" fillId="0" borderId="1" xfId="0" applyFont="1" applyBorder="1" applyAlignment="1">
      <alignment horizontal="left" vertical="center" wrapText="1"/>
    </xf>
    <xf numFmtId="0" fontId="46" fillId="18" borderId="2" xfId="0" applyFont="1" applyFill="1" applyBorder="1" applyAlignment="1">
      <alignment horizontal="center" vertical="center" wrapText="1" readingOrder="1"/>
    </xf>
    <xf numFmtId="0" fontId="46" fillId="18" borderId="1" xfId="0" applyFont="1" applyFill="1" applyBorder="1" applyAlignment="1">
      <alignment horizontal="center" vertical="center" wrapText="1" readingOrder="1"/>
    </xf>
    <xf numFmtId="0" fontId="20" fillId="18" borderId="1" xfId="0" applyFont="1" applyFill="1" applyBorder="1" applyAlignment="1">
      <alignment horizontal="center" vertical="center" wrapText="1"/>
    </xf>
    <xf numFmtId="0" fontId="20" fillId="19" borderId="1" xfId="0" applyFont="1" applyFill="1" applyBorder="1" applyAlignment="1">
      <alignment horizontal="center" vertical="center" wrapText="1"/>
    </xf>
    <xf numFmtId="0" fontId="46" fillId="21" borderId="1" xfId="0" applyFont="1" applyFill="1" applyBorder="1" applyAlignment="1">
      <alignment horizontal="center" vertical="center" wrapText="1" readingOrder="1"/>
    </xf>
    <xf numFmtId="0" fontId="46" fillId="15" borderId="1" xfId="0" applyFont="1" applyFill="1" applyBorder="1" applyAlignment="1">
      <alignment horizontal="center" vertical="center" wrapText="1" readingOrder="1"/>
    </xf>
    <xf numFmtId="0" fontId="46" fillId="16" borderId="1" xfId="0" applyFont="1" applyFill="1" applyBorder="1" applyAlignment="1">
      <alignment horizontal="center" vertical="center" wrapText="1" readingOrder="1"/>
    </xf>
    <xf numFmtId="0" fontId="21" fillId="23" borderId="1" xfId="0" applyFont="1" applyFill="1" applyBorder="1" applyAlignment="1">
      <alignment horizontal="center" vertical="center"/>
    </xf>
    <xf numFmtId="0" fontId="21" fillId="23" borderId="24" xfId="0" applyFont="1" applyFill="1" applyBorder="1" applyAlignment="1">
      <alignment horizontal="center" vertical="center" wrapText="1" readingOrder="1"/>
    </xf>
    <xf numFmtId="0" fontId="21" fillId="23" borderId="1" xfId="0" applyFont="1" applyFill="1" applyBorder="1" applyAlignment="1">
      <alignment horizontal="center" vertical="center" wrapText="1" readingOrder="1"/>
    </xf>
    <xf numFmtId="0" fontId="45" fillId="23" borderId="1" xfId="0" applyFont="1" applyFill="1" applyBorder="1" applyAlignment="1">
      <alignment horizontal="center" vertical="center" wrapText="1" readingOrder="1"/>
    </xf>
    <xf numFmtId="0" fontId="21" fillId="23" borderId="1" xfId="0" applyFont="1" applyFill="1" applyBorder="1" applyAlignment="1">
      <alignment horizontal="center" vertical="center" wrapText="1"/>
    </xf>
    <xf numFmtId="0" fontId="48" fillId="24" borderId="26" xfId="0" applyFont="1" applyFill="1" applyBorder="1" applyAlignment="1">
      <alignment horizontal="center" vertical="center"/>
    </xf>
    <xf numFmtId="0" fontId="49" fillId="24" borderId="6" xfId="0" applyFont="1" applyFill="1" applyBorder="1" applyAlignment="1">
      <alignment horizontal="center" vertical="center"/>
    </xf>
    <xf numFmtId="0" fontId="49" fillId="24" borderId="27" xfId="0" applyFont="1" applyFill="1" applyBorder="1" applyAlignment="1">
      <alignment horizontal="center" vertical="center"/>
    </xf>
    <xf numFmtId="0" fontId="49" fillId="24" borderId="26" xfId="0" applyFont="1" applyFill="1" applyBorder="1" applyAlignment="1">
      <alignment horizontal="center" vertical="center"/>
    </xf>
    <xf numFmtId="0" fontId="5" fillId="0" borderId="0" xfId="0" applyFont="1" applyAlignment="1">
      <alignment horizontal="center"/>
    </xf>
    <xf numFmtId="0" fontId="50" fillId="0" borderId="0" xfId="0" applyFont="1" applyAlignment="1">
      <alignment horizontal="center" vertical="center"/>
    </xf>
    <xf numFmtId="10" fontId="51" fillId="0" borderId="1" xfId="1" applyNumberFormat="1" applyFont="1" applyBorder="1" applyAlignment="1">
      <alignment horizontal="center" vertical="center"/>
    </xf>
    <xf numFmtId="0" fontId="42" fillId="4" borderId="1" xfId="0" applyFont="1" applyFill="1" applyBorder="1" applyAlignment="1" applyProtection="1">
      <alignment horizontal="center" vertical="center"/>
      <protection locked="0"/>
    </xf>
    <xf numFmtId="14" fontId="29" fillId="0" borderId="1" xfId="0" applyNumberFormat="1" applyFont="1" applyBorder="1" applyAlignment="1">
      <alignment horizontal="center" vertical="center"/>
    </xf>
    <xf numFmtId="0" fontId="44" fillId="0" borderId="1" xfId="0" applyFont="1" applyBorder="1" applyAlignment="1">
      <alignment horizontal="center" vertical="center" wrapText="1"/>
    </xf>
    <xf numFmtId="0" fontId="46" fillId="20" borderId="1" xfId="0" applyFont="1" applyFill="1" applyBorder="1" applyAlignment="1">
      <alignment horizontal="center" vertical="center" wrapText="1" readingOrder="1"/>
    </xf>
    <xf numFmtId="14" fontId="52" fillId="0" borderId="16" xfId="0" applyNumberFormat="1" applyFont="1" applyBorder="1" applyAlignment="1">
      <alignment horizontal="center" vertical="center"/>
    </xf>
    <xf numFmtId="0" fontId="29" fillId="0" borderId="22" xfId="0" applyFont="1" applyBorder="1" applyAlignment="1" applyProtection="1">
      <alignment horizontal="center" vertical="center" wrapText="1"/>
      <protection locked="0"/>
    </xf>
    <xf numFmtId="9" fontId="29" fillId="14" borderId="23" xfId="0" applyNumberFormat="1" applyFont="1" applyFill="1" applyBorder="1" applyAlignment="1" applyProtection="1">
      <alignment horizontal="center" vertical="center" wrapText="1"/>
      <protection locked="0"/>
    </xf>
    <xf numFmtId="14" fontId="42" fillId="0" borderId="22" xfId="0" applyNumberFormat="1" applyFont="1" applyBorder="1" applyAlignment="1">
      <alignment horizontal="center" vertical="center" wrapText="1"/>
    </xf>
    <xf numFmtId="14" fontId="44" fillId="0" borderId="1" xfId="0" applyNumberFormat="1" applyFont="1" applyBorder="1" applyAlignment="1">
      <alignment horizontal="center" vertical="center" wrapText="1"/>
    </xf>
    <xf numFmtId="9" fontId="34" fillId="0" borderId="1" xfId="1" applyFont="1" applyFill="1" applyBorder="1" applyAlignment="1">
      <alignment horizontal="center" vertical="center"/>
    </xf>
    <xf numFmtId="0" fontId="41" fillId="0" borderId="21" xfId="0" applyFont="1" applyBorder="1" applyAlignment="1">
      <alignment horizontal="center" vertical="center" wrapText="1"/>
    </xf>
    <xf numFmtId="0" fontId="46" fillId="20" borderId="2" xfId="0" applyFont="1" applyFill="1" applyBorder="1" applyAlignment="1">
      <alignment horizontal="center" vertical="center" wrapText="1" readingOrder="1"/>
    </xf>
    <xf numFmtId="0" fontId="29" fillId="16" borderId="22" xfId="0" applyFont="1" applyFill="1" applyBorder="1" applyAlignment="1" applyProtection="1">
      <alignment horizontal="center" vertical="center" wrapText="1"/>
      <protection locked="0"/>
    </xf>
    <xf numFmtId="0" fontId="29" fillId="0" borderId="23" xfId="0" applyFont="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28" fillId="3" borderId="2" xfId="0" applyFont="1" applyFill="1" applyBorder="1" applyAlignment="1" applyProtection="1">
      <alignment vertical="center" wrapText="1"/>
      <protection locked="0"/>
    </xf>
    <xf numFmtId="0" fontId="29" fillId="0" borderId="1" xfId="0" applyFont="1" applyBorder="1" applyAlignment="1">
      <alignment vertical="center" wrapText="1"/>
    </xf>
    <xf numFmtId="0" fontId="44" fillId="0" borderId="1" xfId="0" applyFont="1" applyBorder="1" applyAlignment="1">
      <alignment vertical="center" wrapText="1"/>
    </xf>
    <xf numFmtId="0" fontId="35"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justify" wrapText="1"/>
    </xf>
    <xf numFmtId="0" fontId="39" fillId="0" borderId="0" xfId="0" applyFont="1" applyAlignment="1">
      <alignment horizontal="center"/>
    </xf>
    <xf numFmtId="0" fontId="41" fillId="7" borderId="10" xfId="0" applyFont="1" applyFill="1" applyBorder="1" applyAlignment="1" applyProtection="1">
      <alignment horizontal="center" vertical="center"/>
      <protection locked="0"/>
    </xf>
    <xf numFmtId="0" fontId="41" fillId="7" borderId="0" xfId="0" applyFont="1" applyFill="1" applyAlignment="1" applyProtection="1">
      <alignment horizontal="center" vertical="center"/>
      <protection locked="0"/>
    </xf>
    <xf numFmtId="0" fontId="41" fillId="7" borderId="11" xfId="0" applyFont="1" applyFill="1" applyBorder="1" applyAlignment="1" applyProtection="1">
      <alignment horizontal="center" vertical="center"/>
      <protection locked="0"/>
    </xf>
    <xf numFmtId="0" fontId="41"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11" borderId="1" xfId="0" applyFont="1" applyFill="1" applyBorder="1" applyAlignment="1" applyProtection="1">
      <alignment horizontal="center" vertical="center"/>
      <protection locked="0"/>
    </xf>
    <xf numFmtId="0" fontId="47" fillId="24" borderId="5" xfId="0" applyFont="1" applyFill="1" applyBorder="1" applyAlignment="1">
      <alignment horizontal="center" vertical="center"/>
    </xf>
    <xf numFmtId="0" fontId="47" fillId="24" borderId="25" xfId="0" applyFont="1" applyFill="1" applyBorder="1" applyAlignment="1">
      <alignment horizontal="center" vertical="center"/>
    </xf>
    <xf numFmtId="0" fontId="35" fillId="0" borderId="0" xfId="0" applyFont="1" applyAlignment="1">
      <alignment horizontal="center" vertical="center"/>
    </xf>
    <xf numFmtId="0" fontId="19" fillId="22" borderId="2" xfId="0" applyFont="1" applyFill="1" applyBorder="1" applyAlignment="1">
      <alignment horizontal="center" vertical="center" wrapText="1" readingOrder="1"/>
    </xf>
    <xf numFmtId="0" fontId="19" fillId="22" borderId="3" xfId="0" applyFont="1" applyFill="1" applyBorder="1" applyAlignment="1">
      <alignment horizontal="center" vertical="center" wrapText="1" readingOrder="1"/>
    </xf>
    <xf numFmtId="0" fontId="21" fillId="23" borderId="2" xfId="0" applyFont="1" applyFill="1" applyBorder="1" applyAlignment="1">
      <alignment horizontal="center" vertical="center"/>
    </xf>
    <xf numFmtId="0" fontId="21" fillId="23" borderId="3"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8" fillId="6" borderId="1" xfId="0" applyFont="1" applyFill="1" applyBorder="1" applyAlignment="1" applyProtection="1">
      <alignment horizontal="center" vertical="center"/>
      <protection locked="0"/>
    </xf>
    <xf numFmtId="0" fontId="28" fillId="10" borderId="1" xfId="0" applyFont="1" applyFill="1" applyBorder="1" applyAlignment="1" applyProtection="1">
      <alignment horizontal="center" vertical="center" wrapText="1"/>
      <protection locked="0"/>
    </xf>
  </cellXfs>
  <cellStyles count="30">
    <cellStyle name="Hipervínculo" xfId="4" builtinId="8"/>
    <cellStyle name="Hyperlink" xfId="10" xr:uid="{00000000-0005-0000-0000-000001000000}"/>
    <cellStyle name="Millares 2" xfId="6" xr:uid="{00000000-0005-0000-0000-000002000000}"/>
    <cellStyle name="Millares 2 2" xfId="7" xr:uid="{00000000-0005-0000-0000-000003000000}"/>
    <cellStyle name="Millares 2 2 2" xfId="8" xr:uid="{00000000-0005-0000-0000-000004000000}"/>
    <cellStyle name="Millares 2 2 2 2" xfId="12" xr:uid="{00000000-0005-0000-0000-000005000000}"/>
    <cellStyle name="Millares 2 2 2 2 2" xfId="25" xr:uid="{762F1CBE-4D42-49BF-8974-4C6BECE98D18}"/>
    <cellStyle name="Millares 2 2 2 2 3" xfId="18" xr:uid="{4F1E7B55-3871-41DF-8CD1-6AC7209E6B34}"/>
    <cellStyle name="Millares 2 2 2 3" xfId="28" xr:uid="{0EC1D106-E9E7-4E87-9090-87F19D45405D}"/>
    <cellStyle name="Millares 2 2 2 4" xfId="22" xr:uid="{AED0C2D7-2AFF-4BC1-B4D2-49C06DD6C169}"/>
    <cellStyle name="Millares 2 2 2 5" xfId="15" xr:uid="{10FBF96B-8996-4D70-96B6-5F367914C485}"/>
    <cellStyle name="Millares 2 2 3" xfId="9" xr:uid="{00000000-0005-0000-0000-000006000000}"/>
    <cellStyle name="Millares 2 2 3 2" xfId="13" xr:uid="{00000000-0005-0000-0000-000007000000}"/>
    <cellStyle name="Millares 2 2 3 2 2" xfId="26" xr:uid="{1251F6DC-556D-41A3-86B2-FBA677970B4A}"/>
    <cellStyle name="Millares 2 2 3 2 3" xfId="19" xr:uid="{9D1065C1-78C8-463B-AFBC-E021FF538480}"/>
    <cellStyle name="Millares 2 2 3 3" xfId="29" xr:uid="{4D351C76-837D-4A5B-A672-7BAE94B40D53}"/>
    <cellStyle name="Millares 2 2 3 4" xfId="23" xr:uid="{76376D18-4E98-40D7-97FE-4AF2F733C6AE}"/>
    <cellStyle name="Millares 2 2 3 5" xfId="16" xr:uid="{AEB740A0-2FF4-4045-9BFC-CDFA371EF406}"/>
    <cellStyle name="Millares 2 2 4" xfId="11" xr:uid="{00000000-0005-0000-0000-000008000000}"/>
    <cellStyle name="Millares 2 2 4 2" xfId="24" xr:uid="{72FD3984-0E49-44D9-B380-4B0A2F0D313A}"/>
    <cellStyle name="Millares 2 2 4 3" xfId="17" xr:uid="{BF18F24B-CE0C-40EE-A60B-484CF99FADB4}"/>
    <cellStyle name="Millares 2 2 5" xfId="27" xr:uid="{54E38590-A9F5-4AFA-820C-E3D1BDCE783C}"/>
    <cellStyle name="Millares 2 2 6" xfId="21" xr:uid="{2AD87703-06F6-4F46-9D23-83582686BD38}"/>
    <cellStyle name="Millares 2 2 7" xfId="14" xr:uid="{754E5C5E-524F-4C35-B147-6C10B2D39861}"/>
    <cellStyle name="Normal" xfId="0" builtinId="0"/>
    <cellStyle name="Normal 2" xfId="2" xr:uid="{00000000-0005-0000-0000-00000A000000}"/>
    <cellStyle name="Normal 2 2" xfId="20" xr:uid="{30F257AF-0C8D-4278-AFB0-8F1DF5D63911}"/>
    <cellStyle name="Normal 3" xfId="5" xr:uid="{00000000-0005-0000-0000-00000B000000}"/>
    <cellStyle name="Normal 4" xfId="3" xr:uid="{00000000-0005-0000-0000-00000C000000}"/>
    <cellStyle name="Porcentaje" xfId="1" builtinId="5"/>
  </cellStyles>
  <dxfs count="128">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FF6600"/>
      <color rgb="FFFF7C80"/>
      <color rgb="FFEE5612"/>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A94E7D8A-8AC7-4DFA-8F25-82A1E8E1DAC2}"/>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4F7A26E8-7103-4A22-9B79-C3780202CC7D}"/>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171EC216-D8B2-457B-A53F-7E82409CCA13}"/>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AE75FD99-18FE-46E7-9518-27F797554E2A}"/>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2878F575-D20F-4542-AE0F-1C30C41B94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59"/>
  <sheetViews>
    <sheetView showGridLines="0" zoomScale="110" zoomScaleNormal="110" workbookViewId="0">
      <selection activeCell="G5" sqref="G5"/>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68"/>
      <c r="C2" s="235" t="s">
        <v>0</v>
      </c>
      <c r="D2" s="235"/>
      <c r="E2" s="170" t="s">
        <v>1</v>
      </c>
    </row>
    <row r="3" spans="2:12" ht="24.6" customHeight="1" x14ac:dyDescent="0.25">
      <c r="B3" s="169"/>
      <c r="C3" s="236"/>
      <c r="D3" s="236"/>
      <c r="E3" s="218" t="s">
        <v>2</v>
      </c>
    </row>
    <row r="4" spans="2:12" x14ac:dyDescent="0.25">
      <c r="B4" s="156"/>
      <c r="C4" s="157"/>
      <c r="D4" s="157"/>
      <c r="E4" s="158"/>
    </row>
    <row r="5" spans="2:12" ht="16.5" x14ac:dyDescent="0.3">
      <c r="B5" s="160" t="s">
        <v>3</v>
      </c>
      <c r="E5" s="152"/>
    </row>
    <row r="6" spans="2:12" ht="16.5" x14ac:dyDescent="0.3">
      <c r="B6" s="159" t="s">
        <v>4</v>
      </c>
      <c r="E6" s="152"/>
    </row>
    <row r="7" spans="2:12" ht="16.5" x14ac:dyDescent="0.3">
      <c r="B7" s="159" t="s">
        <v>5</v>
      </c>
      <c r="E7" s="152"/>
    </row>
    <row r="8" spans="2:12" x14ac:dyDescent="0.25">
      <c r="B8" s="151"/>
      <c r="E8" s="152"/>
    </row>
    <row r="9" spans="2:12" x14ac:dyDescent="0.25">
      <c r="B9" s="151"/>
      <c r="E9" s="152"/>
    </row>
    <row r="10" spans="2:12" ht="16.5" x14ac:dyDescent="0.3">
      <c r="B10" s="159"/>
      <c r="C10" s="233" t="s">
        <v>6</v>
      </c>
      <c r="D10" s="233"/>
      <c r="E10" s="152"/>
    </row>
    <row r="11" spans="2:12" ht="16.5" x14ac:dyDescent="0.3">
      <c r="B11" s="159"/>
      <c r="C11" s="161"/>
      <c r="D11" s="161"/>
      <c r="E11" s="152"/>
      <c r="F11" s="234"/>
      <c r="G11" s="234"/>
      <c r="H11" s="234"/>
      <c r="I11" s="234"/>
      <c r="J11" s="234"/>
      <c r="K11" s="234"/>
      <c r="L11" s="234"/>
    </row>
    <row r="12" spans="2:12" ht="16.5" x14ac:dyDescent="0.3">
      <c r="B12" s="159"/>
      <c r="C12" s="162" t="s">
        <v>7</v>
      </c>
      <c r="D12" s="162" t="s">
        <v>8</v>
      </c>
      <c r="E12" s="152"/>
      <c r="F12" s="234"/>
      <c r="G12" s="234"/>
      <c r="H12" s="234"/>
      <c r="I12" s="234"/>
      <c r="J12" s="234"/>
      <c r="K12" s="234"/>
      <c r="L12" s="234"/>
    </row>
    <row r="13" spans="2:12" ht="66" x14ac:dyDescent="0.3">
      <c r="B13" s="159"/>
      <c r="C13" s="163" t="s">
        <v>9</v>
      </c>
      <c r="D13" s="176" t="s">
        <v>10</v>
      </c>
      <c r="E13" s="152"/>
      <c r="F13" s="234"/>
      <c r="G13" s="234"/>
      <c r="H13" s="234"/>
      <c r="I13" s="234"/>
      <c r="J13" s="234"/>
      <c r="K13" s="234"/>
      <c r="L13" s="234"/>
    </row>
    <row r="14" spans="2:12" ht="16.5" x14ac:dyDescent="0.3">
      <c r="B14" s="159"/>
      <c r="C14" s="163" t="s">
        <v>11</v>
      </c>
      <c r="D14" s="176" t="s">
        <v>12</v>
      </c>
      <c r="E14" s="152"/>
      <c r="F14" s="234"/>
      <c r="G14" s="234"/>
      <c r="H14" s="234"/>
      <c r="I14" s="234"/>
      <c r="J14" s="234"/>
      <c r="K14" s="234"/>
      <c r="L14" s="234"/>
    </row>
    <row r="15" spans="2:12" ht="16.5" x14ac:dyDescent="0.3">
      <c r="B15" s="159"/>
      <c r="C15" s="163" t="s">
        <v>13</v>
      </c>
      <c r="D15" s="176" t="s">
        <v>14</v>
      </c>
      <c r="E15" s="152"/>
      <c r="F15" s="237"/>
      <c r="G15" s="237"/>
      <c r="H15" s="237"/>
      <c r="I15" s="237"/>
      <c r="J15" s="237"/>
      <c r="K15" s="237"/>
      <c r="L15" s="237"/>
    </row>
    <row r="16" spans="2:12" ht="15.75" customHeight="1" x14ac:dyDescent="0.3">
      <c r="B16" s="159"/>
      <c r="C16" s="163" t="s">
        <v>15</v>
      </c>
      <c r="D16" s="176" t="s">
        <v>16</v>
      </c>
      <c r="E16" s="152"/>
      <c r="F16" s="237"/>
      <c r="G16" s="237"/>
      <c r="H16" s="237"/>
      <c r="I16" s="237"/>
      <c r="J16" s="237"/>
      <c r="K16" s="237"/>
      <c r="L16" s="237"/>
    </row>
    <row r="17" spans="2:12" ht="49.5" x14ac:dyDescent="0.3">
      <c r="B17" s="159"/>
      <c r="C17" s="163" t="s">
        <v>17</v>
      </c>
      <c r="D17" s="176" t="s">
        <v>18</v>
      </c>
      <c r="E17" s="152"/>
      <c r="F17" s="234"/>
      <c r="G17" s="234"/>
      <c r="H17" s="234"/>
      <c r="I17" s="234"/>
      <c r="J17" s="234"/>
      <c r="K17" s="234"/>
      <c r="L17" s="234"/>
    </row>
    <row r="18" spans="2:12" ht="16.5" x14ac:dyDescent="0.3">
      <c r="B18" s="159"/>
      <c r="C18" s="161"/>
      <c r="D18" s="161"/>
      <c r="E18" s="152"/>
      <c r="F18" s="234"/>
      <c r="G18" s="234"/>
      <c r="H18" s="234"/>
      <c r="I18" s="234"/>
      <c r="J18" s="234"/>
      <c r="K18" s="234"/>
      <c r="L18" s="234"/>
    </row>
    <row r="19" spans="2:12" ht="16.5" x14ac:dyDescent="0.3">
      <c r="B19" s="159"/>
      <c r="C19" s="233" t="s">
        <v>19</v>
      </c>
      <c r="D19" s="233"/>
      <c r="E19" s="152"/>
      <c r="F19" s="234"/>
      <c r="G19" s="234"/>
      <c r="H19" s="234"/>
      <c r="I19" s="234"/>
      <c r="J19" s="234"/>
      <c r="K19" s="234"/>
      <c r="L19" s="234"/>
    </row>
    <row r="20" spans="2:12" ht="16.5" x14ac:dyDescent="0.3">
      <c r="B20" s="159"/>
      <c r="C20" s="161"/>
      <c r="D20" s="161"/>
      <c r="E20" s="152"/>
      <c r="F20" s="234"/>
      <c r="G20" s="234"/>
      <c r="H20" s="234"/>
      <c r="I20" s="234"/>
      <c r="J20" s="234"/>
      <c r="K20" s="234"/>
      <c r="L20" s="234"/>
    </row>
    <row r="21" spans="2:12" ht="16.5" x14ac:dyDescent="0.3">
      <c r="B21" s="159"/>
      <c r="C21" s="162" t="s">
        <v>7</v>
      </c>
      <c r="D21" s="162" t="s">
        <v>8</v>
      </c>
      <c r="E21" s="152"/>
      <c r="F21" s="234"/>
      <c r="G21" s="234"/>
      <c r="H21" s="234"/>
      <c r="I21" s="234"/>
      <c r="J21" s="234"/>
      <c r="K21" s="234"/>
      <c r="L21" s="234"/>
    </row>
    <row r="22" spans="2:12" ht="66" x14ac:dyDescent="0.3">
      <c r="B22" s="159"/>
      <c r="C22" s="163" t="s">
        <v>20</v>
      </c>
      <c r="D22" s="176" t="s">
        <v>21</v>
      </c>
      <c r="E22" s="152"/>
      <c r="F22" s="234"/>
      <c r="G22" s="234"/>
      <c r="H22" s="234"/>
      <c r="I22" s="234"/>
      <c r="J22" s="234"/>
      <c r="K22" s="234"/>
      <c r="L22" s="234"/>
    </row>
    <row r="23" spans="2:12" ht="33" x14ac:dyDescent="0.3">
      <c r="B23" s="159"/>
      <c r="C23" s="163" t="s">
        <v>22</v>
      </c>
      <c r="D23" s="176" t="s">
        <v>23</v>
      </c>
      <c r="E23" s="152"/>
      <c r="F23" s="234"/>
      <c r="G23" s="234"/>
      <c r="H23" s="234"/>
      <c r="I23" s="234"/>
      <c r="J23" s="234"/>
      <c r="K23" s="234"/>
      <c r="L23" s="234"/>
    </row>
    <row r="24" spans="2:12" ht="49.5" x14ac:dyDescent="0.3">
      <c r="B24" s="159"/>
      <c r="C24" s="163" t="s">
        <v>24</v>
      </c>
      <c r="D24" s="176" t="s">
        <v>25</v>
      </c>
      <c r="E24" s="152"/>
      <c r="F24" s="237"/>
      <c r="G24" s="237"/>
      <c r="H24" s="237"/>
      <c r="I24" s="237"/>
      <c r="J24" s="237"/>
      <c r="K24" s="237"/>
      <c r="L24" s="237"/>
    </row>
    <row r="25" spans="2:12" ht="66" x14ac:dyDescent="0.3">
      <c r="B25" s="159"/>
      <c r="C25" s="163" t="s">
        <v>26</v>
      </c>
      <c r="D25" s="176" t="s">
        <v>27</v>
      </c>
      <c r="E25" s="152"/>
      <c r="F25" s="237"/>
      <c r="G25" s="237"/>
      <c r="H25" s="237"/>
      <c r="I25" s="237"/>
      <c r="J25" s="237"/>
      <c r="K25" s="237"/>
      <c r="L25" s="237"/>
    </row>
    <row r="26" spans="2:12" ht="66" x14ac:dyDescent="0.3">
      <c r="B26" s="159"/>
      <c r="C26" s="163" t="s">
        <v>28</v>
      </c>
      <c r="D26" s="176" t="s">
        <v>29</v>
      </c>
      <c r="E26" s="152"/>
      <c r="F26" s="237"/>
      <c r="G26" s="237"/>
      <c r="H26" s="237"/>
      <c r="I26" s="237"/>
      <c r="J26" s="237"/>
      <c r="K26" s="237"/>
      <c r="L26" s="237"/>
    </row>
    <row r="27" spans="2:12" ht="33" x14ac:dyDescent="0.3">
      <c r="B27" s="159"/>
      <c r="C27" s="163" t="s">
        <v>30</v>
      </c>
      <c r="D27" s="176" t="s">
        <v>31</v>
      </c>
      <c r="E27" s="152"/>
      <c r="F27" s="237"/>
      <c r="G27" s="237"/>
      <c r="H27" s="237"/>
      <c r="I27" s="237"/>
      <c r="J27" s="237"/>
      <c r="K27" s="237"/>
      <c r="L27" s="237"/>
    </row>
    <row r="28" spans="2:12" ht="33" x14ac:dyDescent="0.3">
      <c r="B28" s="159"/>
      <c r="C28" s="163" t="s">
        <v>32</v>
      </c>
      <c r="D28" s="176" t="s">
        <v>33</v>
      </c>
      <c r="E28" s="152"/>
      <c r="F28" s="237"/>
      <c r="G28" s="237"/>
      <c r="H28" s="237"/>
      <c r="I28" s="237"/>
      <c r="J28" s="237"/>
      <c r="K28" s="237"/>
      <c r="L28" s="237"/>
    </row>
    <row r="29" spans="2:12" ht="42.75" customHeight="1" x14ac:dyDescent="0.3">
      <c r="B29" s="159"/>
      <c r="C29" s="163" t="s">
        <v>34</v>
      </c>
      <c r="D29" s="176" t="s">
        <v>35</v>
      </c>
      <c r="E29" s="152"/>
      <c r="F29" s="146"/>
      <c r="G29" s="146"/>
      <c r="H29" s="146"/>
      <c r="I29" s="146"/>
      <c r="J29" s="146"/>
      <c r="K29" s="146"/>
      <c r="L29" s="146"/>
    </row>
    <row r="30" spans="2:12" ht="48" customHeight="1" x14ac:dyDescent="0.3">
      <c r="B30" s="159"/>
      <c r="C30" s="163" t="s">
        <v>36</v>
      </c>
      <c r="D30" s="176" t="s">
        <v>37</v>
      </c>
      <c r="E30" s="152"/>
    </row>
    <row r="31" spans="2:12" ht="16.5" x14ac:dyDescent="0.3">
      <c r="B31" s="159"/>
      <c r="C31" s="165"/>
      <c r="D31" s="166"/>
      <c r="E31" s="152"/>
    </row>
    <row r="32" spans="2:12" ht="16.5" x14ac:dyDescent="0.3">
      <c r="B32" s="159"/>
      <c r="C32" s="233" t="s">
        <v>38</v>
      </c>
      <c r="D32" s="233"/>
      <c r="E32" s="152"/>
    </row>
    <row r="33" spans="2:5" ht="26.25" customHeight="1" x14ac:dyDescent="0.3">
      <c r="B33" s="159"/>
      <c r="C33" s="240" t="s">
        <v>39</v>
      </c>
      <c r="D33" s="240"/>
      <c r="E33" s="152"/>
    </row>
    <row r="34" spans="2:5" ht="32.25" customHeight="1" x14ac:dyDescent="0.3">
      <c r="B34" s="159"/>
      <c r="C34" s="240"/>
      <c r="D34" s="240"/>
      <c r="E34" s="152"/>
    </row>
    <row r="35" spans="2:5" ht="16.5" x14ac:dyDescent="0.3">
      <c r="B35" s="159"/>
      <c r="C35" s="165"/>
      <c r="D35" s="166"/>
      <c r="E35" s="152"/>
    </row>
    <row r="36" spans="2:5" ht="16.5" x14ac:dyDescent="0.3">
      <c r="B36" s="159"/>
      <c r="C36" s="162" t="s">
        <v>7</v>
      </c>
      <c r="D36" s="162" t="s">
        <v>8</v>
      </c>
      <c r="E36" s="152"/>
    </row>
    <row r="37" spans="2:5" ht="66" x14ac:dyDescent="0.3">
      <c r="B37" s="159"/>
      <c r="C37" s="163" t="s">
        <v>40</v>
      </c>
      <c r="D37" s="176" t="s">
        <v>41</v>
      </c>
      <c r="E37" s="152"/>
    </row>
    <row r="38" spans="2:5" ht="66" x14ac:dyDescent="0.3">
      <c r="B38" s="159"/>
      <c r="C38" s="163" t="s">
        <v>42</v>
      </c>
      <c r="D38" s="176" t="s">
        <v>43</v>
      </c>
      <c r="E38" s="152"/>
    </row>
    <row r="39" spans="2:5" ht="49.5" x14ac:dyDescent="0.3">
      <c r="B39" s="159"/>
      <c r="C39" s="163" t="s">
        <v>44</v>
      </c>
      <c r="D39" s="176" t="s">
        <v>45</v>
      </c>
      <c r="E39" s="152"/>
    </row>
    <row r="40" spans="2:5" ht="82.5" customHeight="1" x14ac:dyDescent="0.3">
      <c r="B40" s="159"/>
      <c r="C40" s="163" t="s">
        <v>46</v>
      </c>
      <c r="D40" s="176" t="s">
        <v>47</v>
      </c>
      <c r="E40" s="152"/>
    </row>
    <row r="41" spans="2:5" ht="49.5" x14ac:dyDescent="0.3">
      <c r="B41" s="159"/>
      <c r="C41" s="163" t="s">
        <v>48</v>
      </c>
      <c r="D41" s="176" t="s">
        <v>49</v>
      </c>
      <c r="E41" s="152"/>
    </row>
    <row r="42" spans="2:5" ht="33" x14ac:dyDescent="0.3">
      <c r="B42" s="159"/>
      <c r="C42" s="163" t="s">
        <v>50</v>
      </c>
      <c r="D42" s="176" t="s">
        <v>51</v>
      </c>
      <c r="E42" s="152"/>
    </row>
    <row r="43" spans="2:5" ht="176.25" customHeight="1" x14ac:dyDescent="0.3">
      <c r="B43" s="159"/>
      <c r="C43" s="163" t="s">
        <v>52</v>
      </c>
      <c r="D43" s="164" t="s">
        <v>53</v>
      </c>
      <c r="E43" s="152"/>
    </row>
    <row r="44" spans="2:5" ht="16.5" x14ac:dyDescent="0.3">
      <c r="B44" s="159"/>
      <c r="C44" s="161"/>
      <c r="D44" s="161"/>
      <c r="E44" s="152"/>
    </row>
    <row r="45" spans="2:5" ht="16.5" x14ac:dyDescent="0.3">
      <c r="B45" s="159"/>
      <c r="C45" s="241" t="s">
        <v>54</v>
      </c>
      <c r="D45" s="241"/>
      <c r="E45" s="152"/>
    </row>
    <row r="46" spans="2:5" ht="16.5" x14ac:dyDescent="0.3">
      <c r="B46" s="159"/>
      <c r="C46" s="171"/>
      <c r="D46" s="171"/>
      <c r="E46" s="152"/>
    </row>
    <row r="47" spans="2:5" ht="42" customHeight="1" x14ac:dyDescent="0.3">
      <c r="B47" s="159"/>
      <c r="C47" s="238" t="s">
        <v>55</v>
      </c>
      <c r="D47" s="238"/>
      <c r="E47" s="152"/>
    </row>
    <row r="48" spans="2:5" ht="15" customHeight="1" x14ac:dyDescent="0.3">
      <c r="B48" s="159"/>
      <c r="C48" s="175"/>
      <c r="D48" s="175"/>
      <c r="E48" s="152"/>
    </row>
    <row r="49" spans="2:5" ht="16.5" x14ac:dyDescent="0.3">
      <c r="B49" s="159"/>
      <c r="C49" s="162" t="s">
        <v>7</v>
      </c>
      <c r="D49" s="162" t="s">
        <v>8</v>
      </c>
      <c r="E49" s="152"/>
    </row>
    <row r="50" spans="2:5" ht="49.5" x14ac:dyDescent="0.3">
      <c r="B50" s="159"/>
      <c r="C50" s="177" t="s">
        <v>56</v>
      </c>
      <c r="D50" s="178" t="s">
        <v>57</v>
      </c>
      <c r="E50" s="152"/>
    </row>
    <row r="51" spans="2:5" ht="78.75" customHeight="1" x14ac:dyDescent="0.3">
      <c r="B51" s="159"/>
      <c r="C51" s="177" t="s">
        <v>58</v>
      </c>
      <c r="D51" s="178" t="s">
        <v>59</v>
      </c>
      <c r="E51" s="152"/>
    </row>
    <row r="52" spans="2:5" ht="241.5" customHeight="1" x14ac:dyDescent="0.3">
      <c r="B52" s="159"/>
      <c r="C52" s="179" t="s">
        <v>60</v>
      </c>
      <c r="D52" s="178" t="s">
        <v>61</v>
      </c>
      <c r="E52" s="152"/>
    </row>
    <row r="53" spans="2:5" ht="92.25" customHeight="1" x14ac:dyDescent="0.3">
      <c r="B53" s="159"/>
      <c r="C53" s="179" t="s">
        <v>62</v>
      </c>
      <c r="D53" s="178" t="s">
        <v>63</v>
      </c>
      <c r="E53" s="152"/>
    </row>
    <row r="54" spans="2:5" ht="33" x14ac:dyDescent="0.3">
      <c r="B54" s="159"/>
      <c r="C54" s="163" t="s">
        <v>64</v>
      </c>
      <c r="D54" s="176" t="s">
        <v>65</v>
      </c>
      <c r="E54" s="152"/>
    </row>
    <row r="55" spans="2:5" ht="69" customHeight="1" x14ac:dyDescent="0.3">
      <c r="B55" s="159"/>
      <c r="C55" s="163" t="s">
        <v>66</v>
      </c>
      <c r="D55" s="180" t="s">
        <v>67</v>
      </c>
      <c r="E55" s="152"/>
    </row>
    <row r="56" spans="2:5" ht="12.75" customHeight="1" x14ac:dyDescent="0.3">
      <c r="B56" s="159"/>
      <c r="C56" s="239"/>
      <c r="D56" s="239"/>
      <c r="E56" s="152"/>
    </row>
    <row r="57" spans="2:5" x14ac:dyDescent="0.25">
      <c r="B57" s="151"/>
      <c r="E57" s="152"/>
    </row>
    <row r="58" spans="2:5" ht="16.5" x14ac:dyDescent="0.3">
      <c r="B58" s="159" t="s">
        <v>68</v>
      </c>
      <c r="E58" s="152"/>
    </row>
    <row r="59" spans="2:5" ht="16.5" thickBot="1" x14ac:dyDescent="0.3">
      <c r="B59" s="153"/>
      <c r="C59" s="154"/>
      <c r="D59" s="154"/>
      <c r="E59" s="155"/>
    </row>
  </sheetData>
  <mergeCells count="26">
    <mergeCell ref="C47:D47"/>
    <mergeCell ref="C56:D56"/>
    <mergeCell ref="F26:L26"/>
    <mergeCell ref="F27:L27"/>
    <mergeCell ref="F28:L28"/>
    <mergeCell ref="C32:D32"/>
    <mergeCell ref="C33:D34"/>
    <mergeCell ref="C45:D45"/>
    <mergeCell ref="F25:L25"/>
    <mergeCell ref="F15:L15"/>
    <mergeCell ref="F16:L16"/>
    <mergeCell ref="F17:L17"/>
    <mergeCell ref="F18:L18"/>
    <mergeCell ref="F20:L20"/>
    <mergeCell ref="F21:L21"/>
    <mergeCell ref="F22:L22"/>
    <mergeCell ref="F23:L23"/>
    <mergeCell ref="F24:L24"/>
    <mergeCell ref="C19:D19"/>
    <mergeCell ref="F19:L19"/>
    <mergeCell ref="C2:D3"/>
    <mergeCell ref="C10:D10"/>
    <mergeCell ref="F11:L11"/>
    <mergeCell ref="F12:L12"/>
    <mergeCell ref="F13:L13"/>
    <mergeCell ref="F14:L1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AH4"/>
  <sheetViews>
    <sheetView tabSelected="1" zoomScaleNormal="100" workbookViewId="0">
      <pane xSplit="5" ySplit="2" topLeftCell="O3" activePane="bottomRight" state="frozen"/>
      <selection pane="topRight" activeCell="F1" sqref="F1"/>
      <selection pane="bottomLeft" activeCell="A3" sqref="A3"/>
      <selection pane="bottomRight" activeCell="W3" sqref="W3"/>
    </sheetView>
  </sheetViews>
  <sheetFormatPr baseColWidth="10" defaultColWidth="20.140625" defaultRowHeight="39.75" customHeight="1" outlineLevelCol="1" x14ac:dyDescent="0.2"/>
  <cols>
    <col min="1" max="1" width="4.140625" style="142" customWidth="1"/>
    <col min="2" max="2" width="20.140625" style="142"/>
    <col min="3" max="3" width="24.5703125" style="142" customWidth="1"/>
    <col min="4" max="4" width="20.140625" style="142"/>
    <col min="5" max="5" width="11.5703125" style="142" customWidth="1"/>
    <col min="6" max="6" width="39" style="142" customWidth="1"/>
    <col min="7" max="7" width="20.140625" style="142"/>
    <col min="8" max="8" width="34.7109375" style="144" customWidth="1"/>
    <col min="9" max="9" width="18.5703125" style="142" customWidth="1"/>
    <col min="10" max="16" width="20.140625" style="142"/>
    <col min="17" max="17" width="14" style="143" customWidth="1" outlineLevel="1"/>
    <col min="18" max="18" width="60.5703125" style="143" customWidth="1" outlineLevel="1"/>
    <col min="19" max="22" width="20.140625" style="143" outlineLevel="1"/>
    <col min="23" max="23" width="65" style="143" customWidth="1" outlineLevel="1"/>
    <col min="24" max="25" width="20.140625" style="143" outlineLevel="1"/>
    <col min="26" max="26" width="23.42578125" style="143" customWidth="1" outlineLevel="1"/>
    <col min="27" max="27" width="20.140625" style="143" outlineLevel="1"/>
    <col min="28" max="30" width="20.140625" style="143"/>
    <col min="31" max="31" width="20.140625" style="142"/>
    <col min="32" max="32" width="11.28515625" style="142" customWidth="1"/>
    <col min="33" max="33" width="9.7109375" style="142" customWidth="1"/>
    <col min="34" max="16384" width="20.140625" style="142"/>
  </cols>
  <sheetData>
    <row r="1" spans="2:34" ht="39.75" customHeight="1" x14ac:dyDescent="0.25">
      <c r="B1" s="247" t="s">
        <v>6</v>
      </c>
      <c r="C1" s="247"/>
      <c r="D1" s="247"/>
      <c r="E1" s="247"/>
      <c r="F1" s="247"/>
      <c r="G1" s="248" t="s">
        <v>19</v>
      </c>
      <c r="H1" s="248"/>
      <c r="I1" s="248"/>
      <c r="J1" s="248"/>
      <c r="K1" s="248"/>
      <c r="L1" s="248"/>
      <c r="M1" s="248"/>
      <c r="N1" s="248"/>
      <c r="O1" s="248"/>
      <c r="P1" s="248"/>
      <c r="Q1" s="246"/>
      <c r="R1" s="246"/>
      <c r="S1" s="246"/>
      <c r="T1" s="246"/>
      <c r="U1" s="246"/>
      <c r="V1" s="246"/>
      <c r="W1" s="246"/>
      <c r="X1" s="246"/>
      <c r="Y1" s="246"/>
      <c r="Z1" s="242" t="s">
        <v>69</v>
      </c>
      <c r="AA1" s="243"/>
      <c r="AB1" s="243"/>
      <c r="AC1" s="243"/>
      <c r="AD1" s="243"/>
      <c r="AE1" s="243"/>
    </row>
    <row r="2" spans="2:34" ht="39.75" customHeight="1" x14ac:dyDescent="0.25">
      <c r="B2" s="247"/>
      <c r="C2" s="247"/>
      <c r="D2" s="247"/>
      <c r="E2" s="247"/>
      <c r="F2" s="247"/>
      <c r="G2" s="248"/>
      <c r="H2" s="248"/>
      <c r="I2" s="248"/>
      <c r="J2" s="248"/>
      <c r="K2" s="248"/>
      <c r="L2" s="248"/>
      <c r="M2" s="248"/>
      <c r="N2" s="248"/>
      <c r="O2" s="248"/>
      <c r="P2" s="248"/>
      <c r="Q2" s="301" t="s">
        <v>265</v>
      </c>
      <c r="R2" s="301"/>
      <c r="S2" s="301"/>
      <c r="T2" s="301"/>
      <c r="U2" s="301"/>
      <c r="V2" s="301"/>
      <c r="W2" s="301"/>
      <c r="X2" s="301"/>
      <c r="Y2" s="301"/>
      <c r="Z2" s="244"/>
      <c r="AA2" s="245"/>
      <c r="AB2" s="245"/>
      <c r="AC2" s="245"/>
      <c r="AD2" s="245"/>
      <c r="AE2" s="245"/>
    </row>
    <row r="3" spans="2:34" ht="39.75" customHeight="1" x14ac:dyDescent="0.25">
      <c r="B3" s="147" t="s">
        <v>9</v>
      </c>
      <c r="C3" s="147" t="s">
        <v>11</v>
      </c>
      <c r="D3" s="147" t="s">
        <v>13</v>
      </c>
      <c r="E3" s="147" t="s">
        <v>15</v>
      </c>
      <c r="F3" s="228" t="s">
        <v>17</v>
      </c>
      <c r="G3" s="229" t="s">
        <v>70</v>
      </c>
      <c r="H3" s="229" t="s">
        <v>22</v>
      </c>
      <c r="I3" s="229" t="s">
        <v>24</v>
      </c>
      <c r="J3" s="229" t="s">
        <v>26</v>
      </c>
      <c r="K3" s="230" t="s">
        <v>71</v>
      </c>
      <c r="L3" s="148" t="s">
        <v>30</v>
      </c>
      <c r="M3" s="148" t="s">
        <v>32</v>
      </c>
      <c r="N3" s="148" t="s">
        <v>72</v>
      </c>
      <c r="O3" s="148" t="s">
        <v>73</v>
      </c>
      <c r="P3" s="148" t="s">
        <v>74</v>
      </c>
      <c r="Q3" s="302" t="s">
        <v>120</v>
      </c>
      <c r="R3" s="302" t="s">
        <v>212</v>
      </c>
      <c r="S3" s="302" t="s">
        <v>122</v>
      </c>
      <c r="T3" s="302" t="s">
        <v>123</v>
      </c>
      <c r="U3" s="302" t="s">
        <v>266</v>
      </c>
      <c r="V3" s="302" t="s">
        <v>125</v>
      </c>
      <c r="W3" s="302" t="s">
        <v>267</v>
      </c>
      <c r="X3" s="302" t="s">
        <v>127</v>
      </c>
      <c r="Y3" s="302" t="s">
        <v>52</v>
      </c>
      <c r="Z3" s="181" t="s">
        <v>56</v>
      </c>
      <c r="AA3" s="182" t="s">
        <v>58</v>
      </c>
      <c r="AB3" s="182" t="s">
        <v>60</v>
      </c>
      <c r="AC3" s="182" t="s">
        <v>62</v>
      </c>
      <c r="AD3" s="182" t="s">
        <v>64</v>
      </c>
      <c r="AE3" s="182" t="s">
        <v>75</v>
      </c>
    </row>
    <row r="4" spans="2:34" ht="264.75" customHeight="1" x14ac:dyDescent="0.25">
      <c r="B4" s="187" t="s">
        <v>76</v>
      </c>
      <c r="C4" s="224" t="s">
        <v>77</v>
      </c>
      <c r="D4" s="219" t="s">
        <v>78</v>
      </c>
      <c r="E4" s="226">
        <v>1</v>
      </c>
      <c r="F4" s="194" t="s">
        <v>247</v>
      </c>
      <c r="G4" s="150" t="s">
        <v>248</v>
      </c>
      <c r="H4" s="194" t="s">
        <v>253</v>
      </c>
      <c r="I4" s="216" t="s">
        <v>249</v>
      </c>
      <c r="J4" s="216">
        <v>1</v>
      </c>
      <c r="K4" s="150" t="s">
        <v>79</v>
      </c>
      <c r="L4" s="227" t="s">
        <v>250</v>
      </c>
      <c r="M4" s="220">
        <v>1</v>
      </c>
      <c r="N4" s="188">
        <v>45810</v>
      </c>
      <c r="O4" s="221">
        <v>45849</v>
      </c>
      <c r="P4" s="186"/>
      <c r="Q4" s="215">
        <v>45930</v>
      </c>
      <c r="R4" s="194" t="s">
        <v>259</v>
      </c>
      <c r="S4" s="185">
        <v>1</v>
      </c>
      <c r="T4" s="190">
        <f>(IF(S4="","",IF(OR($J4=0,$J4="",Q4=""),"",S4/$J4)))</f>
        <v>1</v>
      </c>
      <c r="U4" s="191">
        <f t="shared" ref="U4" si="0">(IF(OR($M4="",T4=""),"",IF(OR($M4=0,T4=0),0,IF((T4*100%)/$M4&gt;100%,100%,(T4*100%)/$M4))))</f>
        <v>1</v>
      </c>
      <c r="V4" s="192" t="str">
        <f>IF(S4="","",IF(U4&lt;100%, IF(U4&lt;100%, "ALERTA","EN ejecución"), IF(U4=100%, "OK", "EN ejecución")))</f>
        <v>OK</v>
      </c>
      <c r="W4" s="231" t="s">
        <v>262</v>
      </c>
      <c r="X4" s="193" t="s">
        <v>260</v>
      </c>
      <c r="Y4" s="214" t="str">
        <f>IF(U4=100%,IF(U4&gt;=100%,"CUMPLIDA","ATENCIÓN"),IF(U4&lt;75%,"ATENCIÓN","EN EJECUCIÓN"))</f>
        <v>CUMPLIDA</v>
      </c>
      <c r="Z4" s="189" t="str">
        <f>IF(Y4="CUMPLIDA", "SI", "NO")</f>
        <v>SI</v>
      </c>
      <c r="AA4" s="222" t="s">
        <v>80</v>
      </c>
      <c r="AB4" s="223" t="str">
        <f>IF(Y4="CUMPLIDA",IF(AND(Z4="SI",AA4="NO"),"EFECTIVA",IF(AND(Z4="NO",AA4="NO"),"INEFECTIVA",IF(AND(Z4="NO",AA4="SI"),"INEFECTIVA",IF(AND(Z4="SI",AA4="SI"),"INEFECTIVA")))),"NO APLICA")</f>
        <v>EFECTIVA</v>
      </c>
      <c r="AC4" s="183" t="str">
        <f>IF(AB4="EFECTIVA","NO",IF(AB4="INEFECTIVA","SI","NO APLICA"))</f>
        <v>NO</v>
      </c>
      <c r="AD4" s="189" t="s">
        <v>81</v>
      </c>
      <c r="AE4" s="150"/>
      <c r="AF4" s="184" t="s">
        <v>82</v>
      </c>
      <c r="AG4" s="184" t="s">
        <v>80</v>
      </c>
      <c r="AH4" s="184"/>
    </row>
  </sheetData>
  <autoFilter ref="A3:AH4" xr:uid="{00000000-0009-0000-0000-000001000000}"/>
  <mergeCells count="5">
    <mergeCell ref="Z1:AE2"/>
    <mergeCell ref="Q1:Y1"/>
    <mergeCell ref="B1:F2"/>
    <mergeCell ref="G1:P2"/>
    <mergeCell ref="Q2:Y2"/>
  </mergeCells>
  <conditionalFormatting sqref="V4">
    <cfRule type="containsText" dxfId="127" priority="751" stopIfTrue="1" operator="containsText" text="EN TERMINO">
      <formula>NOT(ISERROR(SEARCH("EN TERMINO",V4)))</formula>
    </cfRule>
    <cfRule type="containsText" priority="752" operator="containsText" text="AMARILLO">
      <formula>NOT(ISERROR(SEARCH("AMARILLO",V4)))</formula>
    </cfRule>
    <cfRule type="containsText" dxfId="126" priority="753" stopIfTrue="1" operator="containsText" text="ALERTA">
      <formula>NOT(ISERROR(SEARCH("ALERTA",V4)))</formula>
    </cfRule>
    <cfRule type="containsText" dxfId="125" priority="754" stopIfTrue="1" operator="containsText" text="OK">
      <formula>NOT(ISERROR(SEARCH("OK",V4)))</formula>
    </cfRule>
    <cfRule type="dataBar" priority="755">
      <dataBar>
        <cfvo type="min"/>
        <cfvo type="max"/>
        <color rgb="FF638EC6"/>
      </dataBar>
    </cfRule>
  </conditionalFormatting>
  <conditionalFormatting sqref="Y4">
    <cfRule type="containsText" dxfId="124" priority="21" operator="containsText" text="EN EJECUCIÓN">
      <formula>NOT(ISERROR(SEARCH("EN EJECUCIÓN",Y4)))</formula>
    </cfRule>
    <cfRule type="containsText" dxfId="123" priority="23" operator="containsText" text="EN TERMINO">
      <formula>NOT(ISERROR(SEARCH("EN TERMINO",Y4)))</formula>
    </cfRule>
    <cfRule type="containsText" dxfId="122" priority="24" operator="containsText" text="ATENCIÓN">
      <formula>NOT(ISERROR(SEARCH("ATENCIÓN",Y4)))</formula>
    </cfRule>
    <cfRule type="containsText" dxfId="121" priority="25" stopIfTrue="1" operator="containsText" text="PENDIENTE">
      <formula>NOT(ISERROR(SEARCH("PENDIENTE",Y4)))</formula>
    </cfRule>
    <cfRule type="containsText" dxfId="120" priority="26" stopIfTrue="1" operator="containsText" text="INCUMPLIDA">
      <formula>NOT(ISERROR(SEARCH("INCUMPLIDA",Y4)))</formula>
    </cfRule>
    <cfRule type="containsText" dxfId="119" priority="27" stopIfTrue="1" operator="containsText" text="CUMPLIDA">
      <formula>NOT(ISERROR(SEARCH("CUMPLIDA",Y4)))</formula>
    </cfRule>
  </conditionalFormatting>
  <conditionalFormatting sqref="AC4">
    <cfRule type="containsText" dxfId="118" priority="1" operator="containsText" text="cerrada">
      <formula>NOT(ISERROR(SEARCH("cerrada",AC4)))</formula>
    </cfRule>
    <cfRule type="containsText" dxfId="117" priority="2" operator="containsText" text="cerrado">
      <formula>NOT(ISERROR(SEARCH("cerrado",AC4)))</formula>
    </cfRule>
    <cfRule type="containsText" dxfId="116" priority="3" operator="containsText" text="Abierto">
      <formula>NOT(ISERROR(SEARCH("Abierto",AC4)))</formula>
    </cfRule>
  </conditionalFormatting>
  <dataValidations count="2">
    <dataValidation type="list" allowBlank="1" showInputMessage="1" showErrorMessage="1" sqref="K4" xr:uid="{00000000-0002-0000-0100-000000000000}">
      <formula1>"Correctiva, Preventiva, Acción de mejora"</formula1>
    </dataValidation>
    <dataValidation type="list" allowBlank="1" showInputMessage="1" showErrorMessage="1" sqref="AA4" xr:uid="{00000000-0002-0000-0100-000001000000}">
      <formula1>$BE$4:$BG$4</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2:E7"/>
  <sheetViews>
    <sheetView workbookViewId="0">
      <selection activeCell="D5" sqref="D5"/>
    </sheetView>
  </sheetViews>
  <sheetFormatPr baseColWidth="10" defaultColWidth="11.42578125" defaultRowHeight="16.5" x14ac:dyDescent="0.3"/>
  <cols>
    <col min="1" max="1" width="11.42578125" style="161"/>
    <col min="2" max="2" width="19.7109375" style="161" customWidth="1"/>
    <col min="3" max="3" width="24.7109375" style="161" customWidth="1"/>
    <col min="4" max="16384" width="11.42578125" style="161"/>
  </cols>
  <sheetData>
    <row r="2" spans="2:5" x14ac:dyDescent="0.3">
      <c r="B2" s="167" t="s">
        <v>84</v>
      </c>
    </row>
    <row r="4" spans="2:5" ht="51" x14ac:dyDescent="0.3">
      <c r="B4" s="149" t="s">
        <v>56</v>
      </c>
      <c r="C4" s="149" t="s">
        <v>85</v>
      </c>
    </row>
    <row r="5" spans="2:5" x14ac:dyDescent="0.3">
      <c r="B5" s="173" t="s">
        <v>82</v>
      </c>
      <c r="C5" s="173" t="s">
        <v>80</v>
      </c>
      <c r="D5" s="174">
        <f>IF(B5="SI",50%,0%)</f>
        <v>0.5</v>
      </c>
      <c r="E5" s="174">
        <f>IF(C5="NO",50%,0%)</f>
        <v>0.5</v>
      </c>
    </row>
    <row r="6" spans="2:5" x14ac:dyDescent="0.3">
      <c r="B6" s="172" t="s">
        <v>80</v>
      </c>
      <c r="C6" s="172" t="s">
        <v>80</v>
      </c>
      <c r="D6" s="174">
        <f>IF(B6="SI",50%,0%)</f>
        <v>0</v>
      </c>
      <c r="E6" s="174">
        <f t="shared" ref="E6:E7" si="0">IF(C6="NO",50%,0%)</f>
        <v>0.5</v>
      </c>
    </row>
    <row r="7" spans="2:5" x14ac:dyDescent="0.3">
      <c r="B7" s="173" t="s">
        <v>80</v>
      </c>
      <c r="C7" s="173" t="s">
        <v>82</v>
      </c>
      <c r="D7" s="174">
        <f t="shared" ref="D7" si="1">IF(B7="SI",50%,0%)</f>
        <v>0</v>
      </c>
      <c r="E7" s="174">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H4"/>
  <sheetViews>
    <sheetView zoomScaleNormal="100" workbookViewId="0">
      <pane xSplit="5" ySplit="2" topLeftCell="U3" activePane="bottomRight" state="frozen"/>
      <selection pane="topRight" activeCell="F1" sqref="F1"/>
      <selection pane="bottomLeft" activeCell="A3" sqref="A3"/>
      <selection pane="bottomRight" activeCell="W4" sqref="W4"/>
    </sheetView>
  </sheetViews>
  <sheetFormatPr baseColWidth="10" defaultColWidth="20.140625" defaultRowHeight="39.75" customHeight="1" outlineLevelCol="1" x14ac:dyDescent="0.2"/>
  <cols>
    <col min="1" max="1" width="4.140625" style="142" customWidth="1"/>
    <col min="2" max="2" width="20.140625" style="142"/>
    <col min="3" max="3" width="24.5703125" style="142" customWidth="1"/>
    <col min="4" max="4" width="20.140625" style="142"/>
    <col min="5" max="5" width="11.5703125" style="142" customWidth="1"/>
    <col min="6" max="6" width="39" style="142" customWidth="1"/>
    <col min="7" max="7" width="20.140625" style="142"/>
    <col min="8" max="8" width="25.140625" style="144" customWidth="1"/>
    <col min="9" max="9" width="18.5703125" style="142" customWidth="1"/>
    <col min="10" max="16" width="20.140625" style="142"/>
    <col min="17" max="17" width="14" style="143" customWidth="1" outlineLevel="1"/>
    <col min="18" max="18" width="34.7109375" style="143" customWidth="1" outlineLevel="1"/>
    <col min="19" max="22" width="20.140625" style="143" outlineLevel="1"/>
    <col min="23" max="23" width="65" style="143" customWidth="1" outlineLevel="1"/>
    <col min="24" max="25" width="20.140625" style="143" outlineLevel="1"/>
    <col min="26" max="26" width="23.42578125" style="143" customWidth="1" outlineLevel="1"/>
    <col min="27" max="27" width="20.140625" style="143" outlineLevel="1"/>
    <col min="28" max="30" width="20.140625" style="143"/>
    <col min="31" max="31" width="20.140625" style="142"/>
    <col min="32" max="32" width="11.28515625" style="142" customWidth="1"/>
    <col min="33" max="33" width="9.7109375" style="142" customWidth="1"/>
    <col min="34" max="16384" width="20.140625" style="142"/>
  </cols>
  <sheetData>
    <row r="1" spans="2:34" ht="39.75" customHeight="1" x14ac:dyDescent="0.25">
      <c r="B1" s="247" t="s">
        <v>6</v>
      </c>
      <c r="C1" s="247"/>
      <c r="D1" s="247"/>
      <c r="E1" s="247"/>
      <c r="F1" s="247"/>
      <c r="G1" s="248" t="s">
        <v>19</v>
      </c>
      <c r="H1" s="248"/>
      <c r="I1" s="248"/>
      <c r="J1" s="248"/>
      <c r="K1" s="248"/>
      <c r="L1" s="248"/>
      <c r="M1" s="248"/>
      <c r="N1" s="248"/>
      <c r="O1" s="248"/>
      <c r="P1" s="248"/>
      <c r="Q1" s="246"/>
      <c r="R1" s="246"/>
      <c r="S1" s="246"/>
      <c r="T1" s="246"/>
      <c r="U1" s="246"/>
      <c r="V1" s="246"/>
      <c r="W1" s="246"/>
      <c r="X1" s="246"/>
      <c r="Y1" s="246"/>
      <c r="Z1" s="242" t="s">
        <v>69</v>
      </c>
      <c r="AA1" s="243"/>
      <c r="AB1" s="243"/>
      <c r="AC1" s="243"/>
      <c r="AD1" s="243"/>
      <c r="AE1" s="243"/>
    </row>
    <row r="2" spans="2:34" ht="39.75" customHeight="1" x14ac:dyDescent="0.25">
      <c r="B2" s="247"/>
      <c r="C2" s="247"/>
      <c r="D2" s="247"/>
      <c r="E2" s="247"/>
      <c r="F2" s="247"/>
      <c r="G2" s="248"/>
      <c r="H2" s="248"/>
      <c r="I2" s="248"/>
      <c r="J2" s="248"/>
      <c r="K2" s="248"/>
      <c r="L2" s="248"/>
      <c r="M2" s="248"/>
      <c r="N2" s="248"/>
      <c r="O2" s="248"/>
      <c r="P2" s="248"/>
      <c r="Q2" s="249" t="s">
        <v>241</v>
      </c>
      <c r="R2" s="249"/>
      <c r="S2" s="249"/>
      <c r="T2" s="249"/>
      <c r="U2" s="249"/>
      <c r="V2" s="249"/>
      <c r="W2" s="249"/>
      <c r="X2" s="249"/>
      <c r="Y2" s="249"/>
      <c r="Z2" s="244"/>
      <c r="AA2" s="245"/>
      <c r="AB2" s="245"/>
      <c r="AC2" s="245"/>
      <c r="AD2" s="245"/>
      <c r="AE2" s="245"/>
    </row>
    <row r="3" spans="2:34" ht="39.75" customHeight="1" x14ac:dyDescent="0.25">
      <c r="B3" s="147" t="s">
        <v>9</v>
      </c>
      <c r="C3" s="147" t="s">
        <v>11</v>
      </c>
      <c r="D3" s="147" t="s">
        <v>13</v>
      </c>
      <c r="E3" s="147" t="s">
        <v>15</v>
      </c>
      <c r="F3" s="228" t="s">
        <v>17</v>
      </c>
      <c r="G3" s="229" t="s">
        <v>70</v>
      </c>
      <c r="H3" s="229" t="s">
        <v>22</v>
      </c>
      <c r="I3" s="229" t="s">
        <v>24</v>
      </c>
      <c r="J3" s="229" t="s">
        <v>26</v>
      </c>
      <c r="K3" s="230" t="s">
        <v>71</v>
      </c>
      <c r="L3" s="148" t="s">
        <v>30</v>
      </c>
      <c r="M3" s="148" t="s">
        <v>32</v>
      </c>
      <c r="N3" s="148" t="s">
        <v>72</v>
      </c>
      <c r="O3" s="148" t="s">
        <v>73</v>
      </c>
      <c r="P3" s="148" t="s">
        <v>74</v>
      </c>
      <c r="Q3" s="147" t="s">
        <v>242</v>
      </c>
      <c r="R3" s="147" t="s">
        <v>243</v>
      </c>
      <c r="S3" s="147" t="s">
        <v>114</v>
      </c>
      <c r="T3" s="147" t="s">
        <v>115</v>
      </c>
      <c r="U3" s="147" t="s">
        <v>244</v>
      </c>
      <c r="V3" s="147" t="s">
        <v>117</v>
      </c>
      <c r="W3" s="147" t="s">
        <v>245</v>
      </c>
      <c r="X3" s="147" t="s">
        <v>246</v>
      </c>
      <c r="Y3" s="147" t="s">
        <v>52</v>
      </c>
      <c r="Z3" s="181" t="s">
        <v>56</v>
      </c>
      <c r="AA3" s="182" t="s">
        <v>58</v>
      </c>
      <c r="AB3" s="182" t="s">
        <v>60</v>
      </c>
      <c r="AC3" s="182" t="s">
        <v>62</v>
      </c>
      <c r="AD3" s="182" t="s">
        <v>64</v>
      </c>
      <c r="AE3" s="182" t="s">
        <v>75</v>
      </c>
    </row>
    <row r="4" spans="2:34" ht="172.5" customHeight="1" x14ac:dyDescent="0.25">
      <c r="B4" s="187" t="s">
        <v>76</v>
      </c>
      <c r="C4" s="224" t="s">
        <v>77</v>
      </c>
      <c r="D4" s="219" t="s">
        <v>78</v>
      </c>
      <c r="E4" s="226">
        <v>1</v>
      </c>
      <c r="F4" s="194" t="s">
        <v>247</v>
      </c>
      <c r="G4" s="150" t="s">
        <v>248</v>
      </c>
      <c r="H4" s="194" t="s">
        <v>254</v>
      </c>
      <c r="I4" s="216" t="s">
        <v>251</v>
      </c>
      <c r="J4" s="216">
        <v>1</v>
      </c>
      <c r="K4" s="150" t="s">
        <v>79</v>
      </c>
      <c r="L4" s="227" t="s">
        <v>252</v>
      </c>
      <c r="M4" s="220">
        <v>1</v>
      </c>
      <c r="N4" s="188">
        <v>45810</v>
      </c>
      <c r="O4" s="221">
        <v>45849</v>
      </c>
      <c r="P4" s="186"/>
      <c r="Q4" s="215">
        <v>45930</v>
      </c>
      <c r="R4" s="194" t="s">
        <v>261</v>
      </c>
      <c r="S4" s="185">
        <v>1</v>
      </c>
      <c r="T4" s="190">
        <f>(IF(S4="","",IF(OR($J4=0,$J4="",Q4=""),"",S4/$J4)))</f>
        <v>1</v>
      </c>
      <c r="U4" s="191">
        <f t="shared" ref="U4" si="0">(IF(OR($M4="",T4=""),"",IF(OR($M4=0,T4=0),0,IF((T4*100%)/$M4&gt;100%,100%,(T4*100%)/$M4))))</f>
        <v>1</v>
      </c>
      <c r="V4" s="192" t="str">
        <f>IF(S4="","",IF(U4&lt;100%, IF(U4&lt;100%, "ALERTA","EN ejecución"), IF(U4=100%, "OK", "EN ejecución")))</f>
        <v>OK</v>
      </c>
      <c r="W4" s="232" t="s">
        <v>263</v>
      </c>
      <c r="X4" s="193" t="s">
        <v>260</v>
      </c>
      <c r="Y4" s="214" t="str">
        <f>IF(U4=100%,IF(U4&gt;=100%,"CUMPLIDA","ATENCIÓN"),IF(U4&lt;75%,"ATENCIÓN","EN EJECUCIÓN"))</f>
        <v>CUMPLIDA</v>
      </c>
      <c r="Z4" s="189" t="str">
        <f>IF(Y4="CUMPLIDA", "SI", "NO")</f>
        <v>SI</v>
      </c>
      <c r="AA4" s="222" t="s">
        <v>80</v>
      </c>
      <c r="AB4" s="223" t="str">
        <f>IF(Y4="CUMPLIDA",IF(AND(Z4="SI",AA4="NO"),"EFECTIVA",IF(AND(Z4="NO",AA4="NO"),"INEFECTIVA",IF(AND(Z4="NO",AA4="SI"),"INEFECTIVA",IF(AND(Z4="SI",AA4="SI"),"INEFECTIVA")))),"NO APLICA")</f>
        <v>EFECTIVA</v>
      </c>
      <c r="AC4" s="183" t="str">
        <f>IF(AB4="EFECTIVA","NO",IF(AB4="INEFECTIVA","SI","NO APLICA"))</f>
        <v>NO</v>
      </c>
      <c r="AD4" s="189" t="s">
        <v>81</v>
      </c>
      <c r="AE4" s="150"/>
      <c r="AF4" s="184" t="s">
        <v>82</v>
      </c>
      <c r="AG4" s="184" t="s">
        <v>80</v>
      </c>
      <c r="AH4" s="184"/>
    </row>
  </sheetData>
  <autoFilter ref="A3:AH4" xr:uid="{00000000-0009-0000-0000-000003000000}"/>
  <mergeCells count="5">
    <mergeCell ref="B1:F2"/>
    <mergeCell ref="G1:P2"/>
    <mergeCell ref="Q1:Y1"/>
    <mergeCell ref="Z1:AE2"/>
    <mergeCell ref="Q2:Y2"/>
  </mergeCells>
  <conditionalFormatting sqref="V4">
    <cfRule type="containsText" dxfId="115" priority="10" stopIfTrue="1" operator="containsText" text="EN TERMINO">
      <formula>NOT(ISERROR(SEARCH("EN TERMINO",V4)))</formula>
    </cfRule>
    <cfRule type="containsText" priority="11" operator="containsText" text="AMARILLO">
      <formula>NOT(ISERROR(SEARCH("AMARILLO",V4)))</formula>
    </cfRule>
    <cfRule type="containsText" dxfId="114" priority="12" stopIfTrue="1" operator="containsText" text="ALERTA">
      <formula>NOT(ISERROR(SEARCH("ALERTA",V4)))</formula>
    </cfRule>
    <cfRule type="containsText" dxfId="113" priority="13" stopIfTrue="1" operator="containsText" text="OK">
      <formula>NOT(ISERROR(SEARCH("OK",V4)))</formula>
    </cfRule>
    <cfRule type="dataBar" priority="14">
      <dataBar>
        <cfvo type="min"/>
        <cfvo type="max"/>
        <color rgb="FF638EC6"/>
      </dataBar>
    </cfRule>
  </conditionalFormatting>
  <conditionalFormatting sqref="Y4">
    <cfRule type="containsText" dxfId="112" priority="4" operator="containsText" text="EN EJECUCIÓN">
      <formula>NOT(ISERROR(SEARCH("EN EJECUCIÓN",Y4)))</formula>
    </cfRule>
    <cfRule type="containsText" dxfId="111" priority="5" operator="containsText" text="EN TERMINO">
      <formula>NOT(ISERROR(SEARCH("EN TERMINO",Y4)))</formula>
    </cfRule>
    <cfRule type="containsText" dxfId="110" priority="6" operator="containsText" text="ATENCIÓN">
      <formula>NOT(ISERROR(SEARCH("ATENCIÓN",Y4)))</formula>
    </cfRule>
    <cfRule type="containsText" dxfId="109" priority="7" stopIfTrue="1" operator="containsText" text="PENDIENTE">
      <formula>NOT(ISERROR(SEARCH("PENDIENTE",Y4)))</formula>
    </cfRule>
    <cfRule type="containsText" dxfId="108" priority="8" stopIfTrue="1" operator="containsText" text="INCUMPLIDA">
      <formula>NOT(ISERROR(SEARCH("INCUMPLIDA",Y4)))</formula>
    </cfRule>
    <cfRule type="containsText" dxfId="107" priority="9" stopIfTrue="1" operator="containsText" text="CUMPLIDA">
      <formula>NOT(ISERROR(SEARCH("CUMPLIDA",Y4)))</formula>
    </cfRule>
  </conditionalFormatting>
  <conditionalFormatting sqref="AC4">
    <cfRule type="containsText" dxfId="106" priority="1" operator="containsText" text="cerrada">
      <formula>NOT(ISERROR(SEARCH("cerrada",AC4)))</formula>
    </cfRule>
    <cfRule type="containsText" dxfId="105" priority="2" operator="containsText" text="cerrado">
      <formula>NOT(ISERROR(SEARCH("cerrado",AC4)))</formula>
    </cfRule>
    <cfRule type="containsText" dxfId="104" priority="3" operator="containsText" text="Abierto">
      <formula>NOT(ISERROR(SEARCH("Abierto",AC4)))</formula>
    </cfRule>
  </conditionalFormatting>
  <dataValidations count="2">
    <dataValidation type="list" allowBlank="1" showInputMessage="1" showErrorMessage="1" sqref="AA4" xr:uid="{00000000-0002-0000-0300-000000000000}">
      <formula1>$BE$4:$BG$4</formula1>
    </dataValidation>
    <dataValidation type="list" allowBlank="1" showInputMessage="1" showErrorMessage="1" sqref="K4" xr:uid="{00000000-0002-0000-0300-000001000000}">
      <formula1>"Correctiva, Preventiva, Acción de mejora"</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B2:N8"/>
  <sheetViews>
    <sheetView workbookViewId="0">
      <selection activeCell="F6" sqref="F6"/>
    </sheetView>
  </sheetViews>
  <sheetFormatPr baseColWidth="10" defaultColWidth="11.42578125" defaultRowHeight="16.5" x14ac:dyDescent="0.3"/>
  <cols>
    <col min="1" max="1" width="11.42578125" style="161"/>
    <col min="2" max="2" width="21.85546875" style="161" customWidth="1"/>
    <col min="3" max="3" width="56.7109375" style="161" customWidth="1"/>
    <col min="4" max="4" width="16.7109375" style="161" customWidth="1"/>
    <col min="5" max="5" width="15.140625" style="161" customWidth="1"/>
    <col min="6" max="6" width="11.42578125" style="161"/>
    <col min="7" max="8" width="12.28515625" style="161" customWidth="1"/>
    <col min="9" max="16384" width="11.42578125" style="161"/>
  </cols>
  <sheetData>
    <row r="2" spans="2:14" x14ac:dyDescent="0.3">
      <c r="B2" s="252" t="s">
        <v>88</v>
      </c>
      <c r="C2" s="252"/>
      <c r="D2" s="252"/>
      <c r="E2" s="252"/>
      <c r="F2" s="252"/>
      <c r="G2" s="252"/>
      <c r="H2" s="252"/>
      <c r="I2" s="252"/>
      <c r="J2" s="252"/>
      <c r="K2" s="252"/>
      <c r="L2" s="252"/>
      <c r="M2" s="252"/>
      <c r="N2" s="252"/>
    </row>
    <row r="4" spans="2:14" ht="45" x14ac:dyDescent="0.3">
      <c r="B4" s="195" t="s">
        <v>89</v>
      </c>
      <c r="C4" s="196" t="s">
        <v>90</v>
      </c>
      <c r="D4" s="197" t="s">
        <v>91</v>
      </c>
      <c r="E4" s="198" t="s">
        <v>92</v>
      </c>
      <c r="F4" s="217" t="s">
        <v>93</v>
      </c>
      <c r="G4" s="199" t="s">
        <v>258</v>
      </c>
      <c r="H4" s="199" t="s">
        <v>264</v>
      </c>
      <c r="I4" s="200" t="s">
        <v>94</v>
      </c>
      <c r="J4" s="201" t="s">
        <v>95</v>
      </c>
    </row>
    <row r="5" spans="2:14" ht="45.75" customHeight="1" x14ac:dyDescent="0.3">
      <c r="B5" s="225" t="s">
        <v>255</v>
      </c>
      <c r="C5" s="253" t="s">
        <v>257</v>
      </c>
      <c r="D5" s="255">
        <v>1</v>
      </c>
      <c r="E5" s="202"/>
      <c r="F5" s="203">
        <v>1</v>
      </c>
      <c r="G5" s="204"/>
      <c r="H5" s="204">
        <v>1</v>
      </c>
      <c r="I5" s="205"/>
      <c r="J5" s="206"/>
    </row>
    <row r="6" spans="2:14" ht="45.75" customHeight="1" x14ac:dyDescent="0.3">
      <c r="B6" s="225" t="s">
        <v>256</v>
      </c>
      <c r="C6" s="254"/>
      <c r="D6" s="256"/>
      <c r="E6" s="202"/>
      <c r="F6" s="203">
        <v>1</v>
      </c>
      <c r="G6" s="204"/>
      <c r="H6" s="204">
        <v>1</v>
      </c>
      <c r="I6" s="205"/>
      <c r="J6" s="206"/>
    </row>
    <row r="7" spans="2:14" x14ac:dyDescent="0.3">
      <c r="B7" s="250" t="s">
        <v>96</v>
      </c>
      <c r="C7" s="251"/>
      <c r="D7" s="207">
        <f>SUM(D5:D5)</f>
        <v>1</v>
      </c>
      <c r="E7" s="208">
        <f>SUM(E5:E5)</f>
        <v>0</v>
      </c>
      <c r="F7" s="209">
        <f>SUM(F5:F6)</f>
        <v>2</v>
      </c>
      <c r="G7" s="210">
        <f>SUM(G5:G6)</f>
        <v>0</v>
      </c>
      <c r="H7" s="208">
        <f>SUM(H5:H6)</f>
        <v>2</v>
      </c>
      <c r="I7" s="210">
        <f>SUM(I5:I6)</f>
        <v>0</v>
      </c>
      <c r="J7" s="208">
        <f>SUM(J5:J6)</f>
        <v>0</v>
      </c>
    </row>
    <row r="8" spans="2:14" x14ac:dyDescent="0.3">
      <c r="B8" s="211"/>
      <c r="C8" s="212"/>
      <c r="D8" s="79"/>
      <c r="E8" s="213">
        <f>E7/D7</f>
        <v>0</v>
      </c>
      <c r="F8" s="212"/>
      <c r="G8" s="213">
        <f>G7/F7</f>
        <v>0</v>
      </c>
      <c r="H8" s="213">
        <f>H7/F7</f>
        <v>1</v>
      </c>
      <c r="I8" s="213">
        <f>I7/F7</f>
        <v>0</v>
      </c>
      <c r="J8" s="213">
        <f>J7/F7</f>
        <v>0</v>
      </c>
    </row>
  </sheetData>
  <sheetProtection selectLockedCells="1" selectUnlockedCells="1"/>
  <mergeCells count="4">
    <mergeCell ref="B7:C7"/>
    <mergeCell ref="B2:N2"/>
    <mergeCell ref="C5:C6"/>
    <mergeCell ref="D5:D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275"/>
      <c r="B1" s="275"/>
      <c r="C1" s="275"/>
      <c r="D1" s="275"/>
      <c r="E1" s="275"/>
      <c r="F1" s="275"/>
      <c r="G1" s="275"/>
      <c r="H1" s="274" t="s">
        <v>97</v>
      </c>
      <c r="I1" s="274"/>
      <c r="J1" s="274"/>
      <c r="K1" s="274"/>
      <c r="L1" s="274"/>
      <c r="M1" s="274"/>
      <c r="N1" s="274"/>
      <c r="O1" s="274"/>
      <c r="P1" s="274"/>
      <c r="Q1" s="274"/>
      <c r="R1" s="274"/>
      <c r="S1" s="46"/>
      <c r="T1" s="276" t="s">
        <v>98</v>
      </c>
      <c r="U1" s="276"/>
      <c r="V1" s="276"/>
      <c r="W1" s="276"/>
      <c r="X1" s="276"/>
      <c r="Y1" s="276"/>
      <c r="Z1" s="276"/>
      <c r="AA1" s="276"/>
      <c r="AB1" s="276"/>
      <c r="AC1" s="277" t="s">
        <v>99</v>
      </c>
      <c r="AD1" s="277"/>
      <c r="AE1" s="277"/>
      <c r="AF1" s="277"/>
      <c r="AG1" s="277"/>
      <c r="AH1" s="277"/>
      <c r="AI1" s="277"/>
      <c r="AJ1" s="277"/>
      <c r="AK1" s="51"/>
      <c r="AL1" s="268" t="s">
        <v>100</v>
      </c>
      <c r="AM1" s="268"/>
      <c r="AN1" s="268"/>
      <c r="AO1" s="268"/>
      <c r="AP1" s="268"/>
      <c r="AQ1" s="268"/>
      <c r="AR1" s="268"/>
      <c r="AS1" s="268"/>
      <c r="AT1" s="52"/>
      <c r="AU1" s="271" t="s">
        <v>101</v>
      </c>
      <c r="AV1" s="271"/>
      <c r="AW1" s="271"/>
      <c r="AX1" s="271"/>
      <c r="AY1" s="271"/>
      <c r="AZ1" s="271"/>
      <c r="BA1" s="271"/>
      <c r="BB1" s="271"/>
      <c r="BC1" s="53"/>
      <c r="BD1" s="272" t="s">
        <v>102</v>
      </c>
      <c r="BE1" s="272"/>
      <c r="BF1" s="272"/>
      <c r="BG1" s="272"/>
      <c r="BH1" s="272"/>
      <c r="BI1" s="30"/>
      <c r="BJ1" s="30"/>
      <c r="BK1" s="30"/>
    </row>
    <row r="2" spans="1:63" ht="39.950000000000003" customHeight="1" x14ac:dyDescent="0.25">
      <c r="A2" s="273" t="s">
        <v>103</v>
      </c>
      <c r="B2" s="273" t="s">
        <v>9</v>
      </c>
      <c r="C2" s="273" t="s">
        <v>11</v>
      </c>
      <c r="D2" s="273" t="s">
        <v>104</v>
      </c>
      <c r="E2" s="273" t="s">
        <v>105</v>
      </c>
      <c r="F2" s="273" t="s">
        <v>13</v>
      </c>
      <c r="G2" s="273" t="s">
        <v>17</v>
      </c>
      <c r="H2" s="269" t="s">
        <v>70</v>
      </c>
      <c r="I2" s="274" t="s">
        <v>106</v>
      </c>
      <c r="J2" s="274"/>
      <c r="K2" s="274"/>
      <c r="L2" s="269" t="s">
        <v>71</v>
      </c>
      <c r="M2" s="269" t="s">
        <v>107</v>
      </c>
      <c r="N2" s="269" t="s">
        <v>108</v>
      </c>
      <c r="O2" s="269" t="s">
        <v>32</v>
      </c>
      <c r="P2" s="269" t="s">
        <v>109</v>
      </c>
      <c r="Q2" s="269" t="s">
        <v>110</v>
      </c>
      <c r="R2" s="269" t="s">
        <v>111</v>
      </c>
      <c r="S2" s="44"/>
      <c r="T2" s="270" t="s">
        <v>112</v>
      </c>
      <c r="U2" s="270" t="s">
        <v>113</v>
      </c>
      <c r="V2" s="270" t="s">
        <v>114</v>
      </c>
      <c r="W2" s="270" t="s">
        <v>115</v>
      </c>
      <c r="X2" s="270" t="s">
        <v>116</v>
      </c>
      <c r="Y2" s="270" t="s">
        <v>117</v>
      </c>
      <c r="Z2" s="270" t="s">
        <v>118</v>
      </c>
      <c r="AA2" s="270" t="s">
        <v>119</v>
      </c>
      <c r="AB2" s="45"/>
      <c r="AC2" s="267" t="s">
        <v>120</v>
      </c>
      <c r="AD2" s="267" t="s">
        <v>121</v>
      </c>
      <c r="AE2" s="267" t="s">
        <v>122</v>
      </c>
      <c r="AF2" s="267" t="s">
        <v>123</v>
      </c>
      <c r="AG2" s="267" t="s">
        <v>124</v>
      </c>
      <c r="AH2" s="267" t="s">
        <v>125</v>
      </c>
      <c r="AI2" s="267" t="s">
        <v>126</v>
      </c>
      <c r="AJ2" s="267" t="s">
        <v>127</v>
      </c>
      <c r="AK2" s="43"/>
      <c r="AL2" s="265" t="s">
        <v>128</v>
      </c>
      <c r="AM2" s="265" t="s">
        <v>129</v>
      </c>
      <c r="AN2" s="265" t="s">
        <v>130</v>
      </c>
      <c r="AO2" s="265" t="s">
        <v>131</v>
      </c>
      <c r="AP2" s="265" t="s">
        <v>132</v>
      </c>
      <c r="AQ2" s="265" t="s">
        <v>133</v>
      </c>
      <c r="AR2" s="265" t="s">
        <v>134</v>
      </c>
      <c r="AS2" s="265" t="s">
        <v>135</v>
      </c>
      <c r="AT2" s="48"/>
      <c r="AU2" s="266" t="s">
        <v>128</v>
      </c>
      <c r="AV2" s="47"/>
      <c r="AW2" s="266" t="s">
        <v>129</v>
      </c>
      <c r="AX2" s="266" t="s">
        <v>130</v>
      </c>
      <c r="AY2" s="266" t="s">
        <v>131</v>
      </c>
      <c r="AZ2" s="266" t="s">
        <v>136</v>
      </c>
      <c r="BA2" s="266" t="s">
        <v>133</v>
      </c>
      <c r="BB2" s="266" t="s">
        <v>134</v>
      </c>
      <c r="BC2" s="266" t="s">
        <v>137</v>
      </c>
      <c r="BD2" s="263" t="s">
        <v>52</v>
      </c>
      <c r="BE2" s="263" t="s">
        <v>138</v>
      </c>
      <c r="BF2" s="263" t="s">
        <v>139</v>
      </c>
      <c r="BG2" s="263" t="s">
        <v>140</v>
      </c>
      <c r="BH2" s="264" t="s">
        <v>141</v>
      </c>
      <c r="BI2" s="263" t="s">
        <v>139</v>
      </c>
      <c r="BJ2" s="263" t="s">
        <v>140</v>
      </c>
      <c r="BK2" s="264" t="s">
        <v>141</v>
      </c>
    </row>
    <row r="3" spans="1:63" ht="39.950000000000003" customHeight="1" x14ac:dyDescent="0.25">
      <c r="A3" s="273"/>
      <c r="B3" s="273"/>
      <c r="C3" s="273"/>
      <c r="D3" s="273"/>
      <c r="E3" s="273"/>
      <c r="F3" s="273"/>
      <c r="G3" s="273"/>
      <c r="H3" s="269"/>
      <c r="I3" s="34" t="s">
        <v>142</v>
      </c>
      <c r="J3" s="44" t="s">
        <v>24</v>
      </c>
      <c r="K3" s="44" t="s">
        <v>26</v>
      </c>
      <c r="L3" s="269"/>
      <c r="M3" s="269"/>
      <c r="N3" s="269"/>
      <c r="O3" s="269"/>
      <c r="P3" s="269"/>
      <c r="Q3" s="269"/>
      <c r="R3" s="269"/>
      <c r="S3" s="44" t="s">
        <v>143</v>
      </c>
      <c r="T3" s="270"/>
      <c r="U3" s="270"/>
      <c r="V3" s="270"/>
      <c r="W3" s="270"/>
      <c r="X3" s="270"/>
      <c r="Y3" s="270"/>
      <c r="Z3" s="270"/>
      <c r="AA3" s="270"/>
      <c r="AB3" s="45" t="s">
        <v>52</v>
      </c>
      <c r="AC3" s="267"/>
      <c r="AD3" s="267"/>
      <c r="AE3" s="267"/>
      <c r="AF3" s="267"/>
      <c r="AG3" s="267"/>
      <c r="AH3" s="267"/>
      <c r="AI3" s="267"/>
      <c r="AJ3" s="267"/>
      <c r="AK3" s="43" t="s">
        <v>52</v>
      </c>
      <c r="AL3" s="265"/>
      <c r="AM3" s="265"/>
      <c r="AN3" s="265"/>
      <c r="AO3" s="265"/>
      <c r="AP3" s="265"/>
      <c r="AQ3" s="265"/>
      <c r="AR3" s="265"/>
      <c r="AS3" s="265"/>
      <c r="AT3" s="48" t="s">
        <v>52</v>
      </c>
      <c r="AU3" s="266"/>
      <c r="AV3" s="47" t="s">
        <v>144</v>
      </c>
      <c r="AW3" s="266"/>
      <c r="AX3" s="266"/>
      <c r="AY3" s="266"/>
      <c r="AZ3" s="266"/>
      <c r="BA3" s="266"/>
      <c r="BB3" s="266"/>
      <c r="BC3" s="266"/>
      <c r="BD3" s="263"/>
      <c r="BE3" s="263"/>
      <c r="BF3" s="263"/>
      <c r="BG3" s="263"/>
      <c r="BH3" s="264"/>
      <c r="BI3" s="263"/>
      <c r="BJ3" s="263"/>
      <c r="BK3" s="264"/>
    </row>
    <row r="4" spans="1:63" ht="39.950000000000003" customHeight="1" x14ac:dyDescent="0.25">
      <c r="A4" s="1" t="s">
        <v>145</v>
      </c>
      <c r="B4" s="1" t="s">
        <v>146</v>
      </c>
      <c r="C4" s="1" t="s">
        <v>147</v>
      </c>
      <c r="D4" s="1" t="s">
        <v>145</v>
      </c>
      <c r="E4" s="1" t="s">
        <v>148</v>
      </c>
      <c r="F4" s="1" t="s">
        <v>146</v>
      </c>
      <c r="G4" s="1" t="s">
        <v>149</v>
      </c>
      <c r="H4" s="2" t="s">
        <v>150</v>
      </c>
      <c r="I4" s="35" t="s">
        <v>151</v>
      </c>
      <c r="J4" s="2"/>
      <c r="K4" s="2" t="s">
        <v>152</v>
      </c>
      <c r="L4" s="2" t="s">
        <v>146</v>
      </c>
      <c r="M4" s="2" t="s">
        <v>146</v>
      </c>
      <c r="N4" s="2" t="s">
        <v>153</v>
      </c>
      <c r="O4" s="2" t="s">
        <v>146</v>
      </c>
      <c r="P4" s="2" t="s">
        <v>154</v>
      </c>
      <c r="Q4" s="2" t="s">
        <v>145</v>
      </c>
      <c r="R4" s="2" t="s">
        <v>145</v>
      </c>
      <c r="S4" s="2" t="s">
        <v>145</v>
      </c>
      <c r="T4" s="26" t="s">
        <v>145</v>
      </c>
      <c r="U4" s="26" t="s">
        <v>155</v>
      </c>
      <c r="V4" s="26" t="s">
        <v>156</v>
      </c>
      <c r="W4" s="26" t="s">
        <v>157</v>
      </c>
      <c r="X4" s="26" t="s">
        <v>157</v>
      </c>
      <c r="Y4" s="26" t="s">
        <v>153</v>
      </c>
      <c r="Z4" s="26" t="s">
        <v>158</v>
      </c>
      <c r="AA4" s="26" t="s">
        <v>146</v>
      </c>
      <c r="AB4" s="26" t="s">
        <v>159</v>
      </c>
      <c r="AC4" s="27" t="s">
        <v>145</v>
      </c>
      <c r="AD4" s="27" t="s">
        <v>155</v>
      </c>
      <c r="AE4" s="27" t="s">
        <v>156</v>
      </c>
      <c r="AF4" s="27" t="s">
        <v>157</v>
      </c>
      <c r="AG4" s="27" t="s">
        <v>157</v>
      </c>
      <c r="AH4" s="27" t="s">
        <v>153</v>
      </c>
      <c r="AI4" s="27" t="s">
        <v>158</v>
      </c>
      <c r="AJ4" s="27" t="s">
        <v>146</v>
      </c>
      <c r="AK4" s="27"/>
      <c r="AL4" s="28" t="s">
        <v>145</v>
      </c>
      <c r="AM4" s="28" t="s">
        <v>155</v>
      </c>
      <c r="AN4" s="28" t="s">
        <v>156</v>
      </c>
      <c r="AO4" s="28" t="s">
        <v>157</v>
      </c>
      <c r="AP4" s="28" t="s">
        <v>157</v>
      </c>
      <c r="AQ4" s="28" t="s">
        <v>153</v>
      </c>
      <c r="AR4" s="28" t="s">
        <v>158</v>
      </c>
      <c r="AS4" s="28" t="s">
        <v>146</v>
      </c>
      <c r="AT4" s="28"/>
      <c r="AU4" s="29" t="s">
        <v>145</v>
      </c>
      <c r="AV4" s="29"/>
      <c r="AW4" s="29" t="s">
        <v>155</v>
      </c>
      <c r="AX4" s="29" t="s">
        <v>156</v>
      </c>
      <c r="AY4" s="29" t="s">
        <v>157</v>
      </c>
      <c r="AZ4" s="29" t="s">
        <v>157</v>
      </c>
      <c r="BA4" s="29" t="s">
        <v>153</v>
      </c>
      <c r="BB4" s="29" t="s">
        <v>158</v>
      </c>
      <c r="BC4" s="29"/>
      <c r="BD4" s="50" t="s">
        <v>159</v>
      </c>
      <c r="BE4" s="50"/>
      <c r="BF4" s="50" t="s">
        <v>159</v>
      </c>
      <c r="BG4" s="50" t="s">
        <v>146</v>
      </c>
      <c r="BH4" s="264"/>
      <c r="BI4" s="50" t="s">
        <v>159</v>
      </c>
      <c r="BJ4" s="50" t="s">
        <v>146</v>
      </c>
      <c r="BK4" s="264"/>
    </row>
    <row r="5" spans="1:63" ht="39.950000000000003" customHeight="1" x14ac:dyDescent="0.25">
      <c r="A5" s="58"/>
      <c r="B5" s="49" t="s">
        <v>76</v>
      </c>
      <c r="C5" s="257" t="s">
        <v>160</v>
      </c>
      <c r="D5" s="123">
        <v>44677</v>
      </c>
      <c r="E5" s="104" t="s">
        <v>161</v>
      </c>
      <c r="F5" s="124" t="s">
        <v>162</v>
      </c>
      <c r="G5" s="124" t="s">
        <v>163</v>
      </c>
      <c r="H5" s="54" t="s">
        <v>164</v>
      </c>
      <c r="I5" s="54" t="s">
        <v>165</v>
      </c>
      <c r="J5" s="54" t="s">
        <v>166</v>
      </c>
      <c r="K5" s="40">
        <v>1</v>
      </c>
      <c r="L5" s="40" t="s">
        <v>83</v>
      </c>
      <c r="M5" s="54" t="s">
        <v>167</v>
      </c>
      <c r="N5" s="54" t="s">
        <v>168</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76</v>
      </c>
      <c r="C6" s="258"/>
      <c r="D6" s="123">
        <v>44677</v>
      </c>
      <c r="E6" s="104" t="s">
        <v>161</v>
      </c>
      <c r="F6" s="124" t="s">
        <v>162</v>
      </c>
      <c r="G6" s="125" t="s">
        <v>169</v>
      </c>
      <c r="H6" s="54" t="s">
        <v>170</v>
      </c>
      <c r="I6" s="54" t="s">
        <v>171</v>
      </c>
      <c r="J6" s="54" t="s">
        <v>172</v>
      </c>
      <c r="K6" s="40">
        <v>1</v>
      </c>
      <c r="L6" s="40" t="s">
        <v>83</v>
      </c>
      <c r="M6" s="54" t="s">
        <v>167</v>
      </c>
      <c r="N6" s="54" t="s">
        <v>168</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76</v>
      </c>
      <c r="C7" s="258"/>
      <c r="D7" s="123">
        <v>44677</v>
      </c>
      <c r="E7" s="104" t="s">
        <v>161</v>
      </c>
      <c r="F7" s="124" t="s">
        <v>173</v>
      </c>
      <c r="G7" s="125" t="s">
        <v>174</v>
      </c>
      <c r="H7" s="54" t="s">
        <v>175</v>
      </c>
      <c r="I7" s="54" t="s">
        <v>176</v>
      </c>
      <c r="J7" s="54" t="s">
        <v>177</v>
      </c>
      <c r="K7" s="40">
        <v>1</v>
      </c>
      <c r="L7" s="40" t="s">
        <v>83</v>
      </c>
      <c r="M7" s="54" t="s">
        <v>167</v>
      </c>
      <c r="N7" s="54" t="s">
        <v>168</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76</v>
      </c>
      <c r="C8" s="258"/>
      <c r="D8" s="123">
        <v>44677</v>
      </c>
      <c r="E8" s="104" t="s">
        <v>161</v>
      </c>
      <c r="F8" s="125" t="s">
        <v>178</v>
      </c>
      <c r="G8" s="125" t="s">
        <v>179</v>
      </c>
      <c r="H8" s="126" t="s">
        <v>180</v>
      </c>
      <c r="I8" s="54" t="s">
        <v>181</v>
      </c>
      <c r="J8" s="126" t="s">
        <v>182</v>
      </c>
      <c r="K8" s="40">
        <v>2</v>
      </c>
      <c r="L8" s="127" t="s">
        <v>87</v>
      </c>
      <c r="M8" s="126" t="s">
        <v>167</v>
      </c>
      <c r="N8" s="126" t="s">
        <v>168</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76</v>
      </c>
      <c r="C9" s="258"/>
      <c r="D9" s="123">
        <v>44677</v>
      </c>
      <c r="E9" s="104" t="s">
        <v>161</v>
      </c>
      <c r="F9" s="125" t="s">
        <v>178</v>
      </c>
      <c r="G9" s="125" t="s">
        <v>183</v>
      </c>
      <c r="H9" s="126" t="s">
        <v>184</v>
      </c>
      <c r="I9" s="126" t="s">
        <v>185</v>
      </c>
      <c r="J9" s="54" t="s">
        <v>177</v>
      </c>
      <c r="K9" s="40">
        <v>1</v>
      </c>
      <c r="L9" s="40" t="s">
        <v>87</v>
      </c>
      <c r="M9" s="54" t="s">
        <v>167</v>
      </c>
      <c r="N9" s="54" t="s">
        <v>168</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76</v>
      </c>
      <c r="C10" s="258"/>
      <c r="D10" s="123">
        <v>44677</v>
      </c>
      <c r="E10" s="104" t="s">
        <v>161</v>
      </c>
      <c r="F10" s="125" t="s">
        <v>178</v>
      </c>
      <c r="G10" s="125" t="s">
        <v>186</v>
      </c>
      <c r="H10" s="126" t="s">
        <v>187</v>
      </c>
      <c r="I10" s="126" t="s">
        <v>188</v>
      </c>
      <c r="J10" s="126" t="s">
        <v>189</v>
      </c>
      <c r="K10" s="54">
        <v>3</v>
      </c>
      <c r="L10" s="126" t="s">
        <v>83</v>
      </c>
      <c r="M10" s="126" t="s">
        <v>167</v>
      </c>
      <c r="N10" s="126" t="s">
        <v>168</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76</v>
      </c>
      <c r="C11" s="258"/>
      <c r="D11" s="123">
        <v>44677</v>
      </c>
      <c r="E11" s="104" t="s">
        <v>161</v>
      </c>
      <c r="F11" s="260" t="s">
        <v>178</v>
      </c>
      <c r="G11" s="261" t="s">
        <v>190</v>
      </c>
      <c r="H11" s="54" t="s">
        <v>191</v>
      </c>
      <c r="I11" s="54" t="s">
        <v>192</v>
      </c>
      <c r="J11" s="54" t="s">
        <v>193</v>
      </c>
      <c r="K11" s="40">
        <v>2</v>
      </c>
      <c r="L11" s="40" t="s">
        <v>87</v>
      </c>
      <c r="M11" s="54" t="s">
        <v>167</v>
      </c>
      <c r="N11" s="54" t="s">
        <v>168</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76</v>
      </c>
      <c r="C12" s="258"/>
      <c r="D12" s="123">
        <v>44677</v>
      </c>
      <c r="E12" s="104" t="s">
        <v>161</v>
      </c>
      <c r="F12" s="260"/>
      <c r="G12" s="261"/>
      <c r="H12" s="126" t="s">
        <v>194</v>
      </c>
      <c r="I12" s="54" t="s">
        <v>195</v>
      </c>
      <c r="J12" s="54" t="s">
        <v>177</v>
      </c>
      <c r="K12" s="40">
        <v>1</v>
      </c>
      <c r="L12" s="40" t="s">
        <v>87</v>
      </c>
      <c r="M12" s="54" t="s">
        <v>167</v>
      </c>
      <c r="N12" s="54" t="s">
        <v>168</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76</v>
      </c>
      <c r="C13" s="258"/>
      <c r="D13" s="123">
        <v>44677</v>
      </c>
      <c r="E13" s="104" t="s">
        <v>161</v>
      </c>
      <c r="F13" s="262" t="s">
        <v>196</v>
      </c>
      <c r="G13" s="261" t="s">
        <v>197</v>
      </c>
      <c r="H13" s="54" t="s">
        <v>198</v>
      </c>
      <c r="I13" s="54" t="s">
        <v>199</v>
      </c>
      <c r="J13" s="54" t="s">
        <v>200</v>
      </c>
      <c r="K13" s="40">
        <v>2</v>
      </c>
      <c r="L13" s="40" t="s">
        <v>87</v>
      </c>
      <c r="M13" s="54" t="s">
        <v>167</v>
      </c>
      <c r="N13" s="54" t="s">
        <v>168</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76</v>
      </c>
      <c r="C14" s="258"/>
      <c r="D14" s="123">
        <v>44677</v>
      </c>
      <c r="E14" s="104" t="s">
        <v>161</v>
      </c>
      <c r="F14" s="262"/>
      <c r="G14" s="261"/>
      <c r="H14" s="54" t="s">
        <v>201</v>
      </c>
      <c r="I14" s="54" t="s">
        <v>202</v>
      </c>
      <c r="J14" s="54" t="s">
        <v>203</v>
      </c>
      <c r="K14" s="40">
        <v>1</v>
      </c>
      <c r="L14" s="40" t="s">
        <v>87</v>
      </c>
      <c r="M14" s="54" t="s">
        <v>167</v>
      </c>
      <c r="N14" s="54" t="s">
        <v>168</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76</v>
      </c>
      <c r="C15" s="258"/>
      <c r="D15" s="123">
        <v>44677</v>
      </c>
      <c r="E15" s="104" t="s">
        <v>161</v>
      </c>
      <c r="F15" s="261" t="s">
        <v>204</v>
      </c>
      <c r="G15" s="261" t="s">
        <v>205</v>
      </c>
      <c r="H15" s="54" t="s">
        <v>206</v>
      </c>
      <c r="I15" s="54" t="s">
        <v>207</v>
      </c>
      <c r="J15" s="54" t="s">
        <v>208</v>
      </c>
      <c r="K15" s="40">
        <v>3</v>
      </c>
      <c r="L15" s="40" t="s">
        <v>87</v>
      </c>
      <c r="M15" s="54" t="s">
        <v>167</v>
      </c>
      <c r="N15" s="54" t="s">
        <v>168</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76</v>
      </c>
      <c r="C16" s="259"/>
      <c r="D16" s="123">
        <v>44677</v>
      </c>
      <c r="E16" s="104" t="s">
        <v>161</v>
      </c>
      <c r="F16" s="261"/>
      <c r="G16" s="261"/>
      <c r="H16" s="54" t="s">
        <v>209</v>
      </c>
      <c r="I16" s="54" t="s">
        <v>210</v>
      </c>
      <c r="J16" s="54" t="s">
        <v>211</v>
      </c>
      <c r="K16" s="40">
        <v>1</v>
      </c>
      <c r="L16" s="40" t="s">
        <v>87</v>
      </c>
      <c r="M16" s="54" t="s">
        <v>167</v>
      </c>
      <c r="N16" s="54" t="s">
        <v>168</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xr:uid="{00000000-0009-0000-0000-000005000000}">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xr:uid="{00000000-0002-0000-0500-000000000000}">
      <formula1>"Correctiva, Preventiva, Acción de mejora"</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275"/>
      <c r="B1" s="275"/>
      <c r="C1" s="275"/>
      <c r="D1" s="275"/>
      <c r="E1" s="275"/>
      <c r="F1" s="275"/>
      <c r="G1" s="275"/>
      <c r="H1" s="275"/>
      <c r="I1" s="274" t="s">
        <v>97</v>
      </c>
      <c r="J1" s="274"/>
      <c r="K1" s="274"/>
      <c r="L1" s="274"/>
      <c r="M1" s="274"/>
      <c r="N1" s="274"/>
      <c r="O1" s="274"/>
      <c r="P1" s="274"/>
      <c r="Q1" s="274"/>
      <c r="R1" s="274"/>
      <c r="S1" s="274"/>
      <c r="T1" s="46"/>
      <c r="U1" s="276" t="s">
        <v>98</v>
      </c>
      <c r="V1" s="276"/>
      <c r="W1" s="276"/>
      <c r="X1" s="276"/>
      <c r="Y1" s="276"/>
      <c r="Z1" s="276"/>
      <c r="AA1" s="276"/>
      <c r="AB1" s="276"/>
      <c r="AC1" s="276"/>
      <c r="AD1" s="277" t="s">
        <v>99</v>
      </c>
      <c r="AE1" s="277"/>
      <c r="AF1" s="277"/>
      <c r="AG1" s="277"/>
      <c r="AH1" s="277"/>
      <c r="AI1" s="277"/>
      <c r="AJ1" s="277"/>
      <c r="AK1" s="277"/>
      <c r="AL1" s="51"/>
      <c r="AM1" s="268" t="s">
        <v>100</v>
      </c>
      <c r="AN1" s="268"/>
      <c r="AO1" s="268"/>
      <c r="AP1" s="268"/>
      <c r="AQ1" s="268"/>
      <c r="AR1" s="268"/>
      <c r="AS1" s="268"/>
      <c r="AT1" s="268"/>
      <c r="AU1" s="52"/>
      <c r="AV1" s="271" t="s">
        <v>101</v>
      </c>
      <c r="AW1" s="271"/>
      <c r="AX1" s="271"/>
      <c r="AY1" s="271"/>
      <c r="AZ1" s="271"/>
      <c r="BA1" s="271"/>
      <c r="BB1" s="271"/>
      <c r="BC1" s="271"/>
      <c r="BD1" s="53"/>
      <c r="BE1" s="272" t="s">
        <v>102</v>
      </c>
      <c r="BF1" s="272"/>
      <c r="BG1" s="272"/>
      <c r="BH1" s="272"/>
      <c r="BI1" s="272"/>
    </row>
    <row r="2" spans="1:61" ht="39.950000000000003" customHeight="1" x14ac:dyDescent="0.25">
      <c r="A2" s="273" t="s">
        <v>103</v>
      </c>
      <c r="B2" s="273" t="s">
        <v>9</v>
      </c>
      <c r="C2" s="273" t="s">
        <v>11</v>
      </c>
      <c r="D2" s="273" t="s">
        <v>104</v>
      </c>
      <c r="E2" s="273" t="s">
        <v>105</v>
      </c>
      <c r="F2" s="273" t="s">
        <v>13</v>
      </c>
      <c r="G2" s="273" t="s">
        <v>15</v>
      </c>
      <c r="H2" s="273" t="s">
        <v>17</v>
      </c>
      <c r="I2" s="269" t="s">
        <v>70</v>
      </c>
      <c r="J2" s="274" t="s">
        <v>106</v>
      </c>
      <c r="K2" s="274"/>
      <c r="L2" s="274"/>
      <c r="M2" s="269" t="s">
        <v>71</v>
      </c>
      <c r="N2" s="269" t="s">
        <v>107</v>
      </c>
      <c r="O2" s="269" t="s">
        <v>108</v>
      </c>
      <c r="P2" s="269" t="s">
        <v>32</v>
      </c>
      <c r="Q2" s="269" t="s">
        <v>109</v>
      </c>
      <c r="R2" s="269" t="s">
        <v>110</v>
      </c>
      <c r="S2" s="269" t="s">
        <v>111</v>
      </c>
      <c r="T2" s="44"/>
      <c r="U2" s="270" t="s">
        <v>112</v>
      </c>
      <c r="V2" s="270" t="s">
        <v>113</v>
      </c>
      <c r="W2" s="270" t="s">
        <v>114</v>
      </c>
      <c r="X2" s="270" t="s">
        <v>115</v>
      </c>
      <c r="Y2" s="270" t="s">
        <v>116</v>
      </c>
      <c r="Z2" s="270" t="s">
        <v>117</v>
      </c>
      <c r="AA2" s="270" t="s">
        <v>118</v>
      </c>
      <c r="AB2" s="270" t="s">
        <v>119</v>
      </c>
      <c r="AC2" s="45"/>
      <c r="AD2" s="267" t="s">
        <v>120</v>
      </c>
      <c r="AE2" s="267" t="s">
        <v>212</v>
      </c>
      <c r="AF2" s="267" t="s">
        <v>122</v>
      </c>
      <c r="AG2" s="267" t="s">
        <v>123</v>
      </c>
      <c r="AH2" s="267" t="s">
        <v>124</v>
      </c>
      <c r="AI2" s="267" t="s">
        <v>125</v>
      </c>
      <c r="AJ2" s="267" t="s">
        <v>126</v>
      </c>
      <c r="AK2" s="267" t="s">
        <v>127</v>
      </c>
      <c r="AL2" s="43"/>
      <c r="AM2" s="265" t="s">
        <v>128</v>
      </c>
      <c r="AN2" s="265" t="s">
        <v>129</v>
      </c>
      <c r="AO2" s="265" t="s">
        <v>130</v>
      </c>
      <c r="AP2" s="265" t="s">
        <v>131</v>
      </c>
      <c r="AQ2" s="265" t="s">
        <v>132</v>
      </c>
      <c r="AR2" s="265" t="s">
        <v>133</v>
      </c>
      <c r="AS2" s="265" t="s">
        <v>134</v>
      </c>
      <c r="AT2" s="265" t="s">
        <v>135</v>
      </c>
      <c r="AU2" s="48"/>
      <c r="AV2" s="266" t="s">
        <v>128</v>
      </c>
      <c r="AW2" s="47"/>
      <c r="AX2" s="266" t="s">
        <v>129</v>
      </c>
      <c r="AY2" s="266" t="s">
        <v>130</v>
      </c>
      <c r="AZ2" s="266" t="s">
        <v>131</v>
      </c>
      <c r="BA2" s="266" t="s">
        <v>136</v>
      </c>
      <c r="BB2" s="266" t="s">
        <v>133</v>
      </c>
      <c r="BC2" s="266" t="s">
        <v>134</v>
      </c>
      <c r="BD2" s="266" t="s">
        <v>137</v>
      </c>
      <c r="BE2" s="263" t="s">
        <v>52</v>
      </c>
      <c r="BF2" s="263" t="s">
        <v>138</v>
      </c>
      <c r="BG2" s="263" t="s">
        <v>139</v>
      </c>
      <c r="BH2" s="263" t="s">
        <v>140</v>
      </c>
      <c r="BI2" s="264" t="s">
        <v>141</v>
      </c>
    </row>
    <row r="3" spans="1:61" ht="39.950000000000003" customHeight="1" x14ac:dyDescent="0.25">
      <c r="A3" s="273"/>
      <c r="B3" s="273"/>
      <c r="C3" s="273"/>
      <c r="D3" s="273"/>
      <c r="E3" s="273"/>
      <c r="F3" s="273"/>
      <c r="G3" s="273"/>
      <c r="H3" s="273"/>
      <c r="I3" s="269"/>
      <c r="J3" s="34" t="s">
        <v>142</v>
      </c>
      <c r="K3" s="44" t="s">
        <v>24</v>
      </c>
      <c r="L3" s="44" t="s">
        <v>26</v>
      </c>
      <c r="M3" s="269"/>
      <c r="N3" s="269"/>
      <c r="O3" s="269"/>
      <c r="P3" s="269"/>
      <c r="Q3" s="269"/>
      <c r="R3" s="269"/>
      <c r="S3" s="269"/>
      <c r="T3" s="44" t="s">
        <v>143</v>
      </c>
      <c r="U3" s="270"/>
      <c r="V3" s="270"/>
      <c r="W3" s="270"/>
      <c r="X3" s="270"/>
      <c r="Y3" s="270"/>
      <c r="Z3" s="270"/>
      <c r="AA3" s="270"/>
      <c r="AB3" s="270"/>
      <c r="AC3" s="45" t="s">
        <v>52</v>
      </c>
      <c r="AD3" s="267"/>
      <c r="AE3" s="267"/>
      <c r="AF3" s="267"/>
      <c r="AG3" s="267"/>
      <c r="AH3" s="267"/>
      <c r="AI3" s="267"/>
      <c r="AJ3" s="267"/>
      <c r="AK3" s="267"/>
      <c r="AL3" s="43" t="s">
        <v>52</v>
      </c>
      <c r="AM3" s="265"/>
      <c r="AN3" s="265"/>
      <c r="AO3" s="265"/>
      <c r="AP3" s="265"/>
      <c r="AQ3" s="265"/>
      <c r="AR3" s="265"/>
      <c r="AS3" s="265"/>
      <c r="AT3" s="265"/>
      <c r="AU3" s="48" t="s">
        <v>52</v>
      </c>
      <c r="AV3" s="266"/>
      <c r="AW3" s="47" t="s">
        <v>144</v>
      </c>
      <c r="AX3" s="266"/>
      <c r="AY3" s="266"/>
      <c r="AZ3" s="266"/>
      <c r="BA3" s="266"/>
      <c r="BB3" s="266"/>
      <c r="BC3" s="266"/>
      <c r="BD3" s="266"/>
      <c r="BE3" s="263"/>
      <c r="BF3" s="263"/>
      <c r="BG3" s="263"/>
      <c r="BH3" s="263"/>
      <c r="BI3" s="264"/>
    </row>
    <row r="4" spans="1:61" ht="39.950000000000003" customHeight="1" x14ac:dyDescent="0.25">
      <c r="A4" s="1" t="s">
        <v>145</v>
      </c>
      <c r="B4" s="1" t="s">
        <v>146</v>
      </c>
      <c r="C4" s="1" t="s">
        <v>147</v>
      </c>
      <c r="D4" s="1" t="s">
        <v>145</v>
      </c>
      <c r="E4" s="1" t="s">
        <v>148</v>
      </c>
      <c r="F4" s="1" t="s">
        <v>146</v>
      </c>
      <c r="G4" s="1"/>
      <c r="H4" s="1" t="s">
        <v>149</v>
      </c>
      <c r="I4" s="2" t="s">
        <v>150</v>
      </c>
      <c r="J4" s="35" t="s">
        <v>151</v>
      </c>
      <c r="K4" s="2"/>
      <c r="L4" s="2" t="s">
        <v>152</v>
      </c>
      <c r="M4" s="2" t="s">
        <v>146</v>
      </c>
      <c r="N4" s="2" t="s">
        <v>146</v>
      </c>
      <c r="O4" s="2" t="s">
        <v>153</v>
      </c>
      <c r="P4" s="2" t="s">
        <v>146</v>
      </c>
      <c r="Q4" s="2" t="s">
        <v>154</v>
      </c>
      <c r="R4" s="2" t="s">
        <v>145</v>
      </c>
      <c r="S4" s="2" t="s">
        <v>145</v>
      </c>
      <c r="T4" s="2" t="s">
        <v>145</v>
      </c>
      <c r="U4" s="26" t="s">
        <v>145</v>
      </c>
      <c r="V4" s="26" t="s">
        <v>155</v>
      </c>
      <c r="W4" s="26" t="s">
        <v>156</v>
      </c>
      <c r="X4" s="26" t="s">
        <v>157</v>
      </c>
      <c r="Y4" s="26" t="s">
        <v>157</v>
      </c>
      <c r="Z4" s="26" t="s">
        <v>153</v>
      </c>
      <c r="AA4" s="26" t="s">
        <v>158</v>
      </c>
      <c r="AB4" s="26" t="s">
        <v>146</v>
      </c>
      <c r="AC4" s="26" t="s">
        <v>159</v>
      </c>
      <c r="AD4" s="27" t="s">
        <v>145</v>
      </c>
      <c r="AE4" s="27"/>
      <c r="AF4" s="27" t="s">
        <v>213</v>
      </c>
      <c r="AG4" s="27" t="s">
        <v>157</v>
      </c>
      <c r="AH4" s="27" t="s">
        <v>157</v>
      </c>
      <c r="AI4" s="27" t="s">
        <v>153</v>
      </c>
      <c r="AJ4" s="27" t="s">
        <v>158</v>
      </c>
      <c r="AK4" s="27" t="s">
        <v>146</v>
      </c>
      <c r="AL4" s="27"/>
      <c r="AM4" s="28" t="s">
        <v>145</v>
      </c>
      <c r="AN4" s="28" t="s">
        <v>155</v>
      </c>
      <c r="AO4" s="28" t="s">
        <v>156</v>
      </c>
      <c r="AP4" s="28" t="s">
        <v>157</v>
      </c>
      <c r="AQ4" s="28" t="s">
        <v>157</v>
      </c>
      <c r="AR4" s="28" t="s">
        <v>153</v>
      </c>
      <c r="AS4" s="28" t="s">
        <v>158</v>
      </c>
      <c r="AT4" s="28" t="s">
        <v>146</v>
      </c>
      <c r="AU4" s="28"/>
      <c r="AV4" s="29" t="s">
        <v>145</v>
      </c>
      <c r="AW4" s="29"/>
      <c r="AX4" s="29" t="s">
        <v>155</v>
      </c>
      <c r="AY4" s="29" t="s">
        <v>156</v>
      </c>
      <c r="AZ4" s="29" t="s">
        <v>157</v>
      </c>
      <c r="BA4" s="29" t="s">
        <v>157</v>
      </c>
      <c r="BB4" s="29" t="s">
        <v>153</v>
      </c>
      <c r="BC4" s="29" t="s">
        <v>158</v>
      </c>
      <c r="BD4" s="29"/>
      <c r="BE4" s="50" t="s">
        <v>159</v>
      </c>
      <c r="BF4" s="50"/>
      <c r="BG4" s="50" t="s">
        <v>159</v>
      </c>
      <c r="BH4" s="50" t="s">
        <v>146</v>
      </c>
      <c r="BI4" s="264"/>
    </row>
    <row r="5" spans="1:61" ht="159.75" customHeight="1" x14ac:dyDescent="0.25">
      <c r="A5" s="58"/>
      <c r="B5" s="49" t="s">
        <v>76</v>
      </c>
      <c r="C5" s="282" t="s">
        <v>214</v>
      </c>
      <c r="D5" s="283">
        <v>44670</v>
      </c>
      <c r="E5" s="284" t="s">
        <v>215</v>
      </c>
      <c r="F5" s="102" t="s">
        <v>86</v>
      </c>
      <c r="G5" s="286">
        <v>142</v>
      </c>
      <c r="H5" s="291" t="s">
        <v>216</v>
      </c>
      <c r="I5" s="285" t="s">
        <v>217</v>
      </c>
      <c r="J5" s="130" t="s">
        <v>218</v>
      </c>
      <c r="K5" s="130" t="s">
        <v>219</v>
      </c>
      <c r="L5" s="112">
        <v>1</v>
      </c>
      <c r="M5" s="112" t="s">
        <v>83</v>
      </c>
      <c r="N5" s="112" t="s">
        <v>220</v>
      </c>
      <c r="O5" s="130" t="s">
        <v>221</v>
      </c>
      <c r="P5" s="31">
        <v>1</v>
      </c>
      <c r="Q5" s="5"/>
      <c r="R5" s="131">
        <v>44685</v>
      </c>
      <c r="S5" s="139">
        <v>44685</v>
      </c>
      <c r="T5" s="107"/>
      <c r="U5" s="108"/>
      <c r="V5" s="109"/>
      <c r="W5" s="40"/>
      <c r="X5" s="100"/>
      <c r="Y5" s="110"/>
      <c r="Z5" s="40"/>
      <c r="AA5" s="111"/>
      <c r="AB5" s="42"/>
      <c r="AC5" s="112"/>
      <c r="AD5" s="113">
        <v>44742</v>
      </c>
      <c r="AE5" s="114" t="s">
        <v>222</v>
      </c>
      <c r="AF5" s="40">
        <v>1</v>
      </c>
      <c r="AG5" s="100">
        <f>IF(AF5="","",IF(OR($L5=0,$L5="",AD5=""),"",AF5/$L5))</f>
        <v>1</v>
      </c>
      <c r="AH5" s="117">
        <f>(IF(OR($P5="",AG5=""),"",IF(OR($P5=0,AG5=0),0,IF((AG5*100%)/$P5&gt;100%,100%,(AG5*100%)/$P5))))</f>
        <v>1</v>
      </c>
      <c r="AI5" s="101" t="str">
        <f t="shared" ref="AI5" si="0">IF(AF5="","",IF(AH5&lt;100%, IF(AH5&lt;50%, "ALERTA","EN TERMINO"), IF(AH5=100%, "OK", "EN TERMINO")))</f>
        <v>OK</v>
      </c>
      <c r="AJ5" s="32" t="s">
        <v>223</v>
      </c>
      <c r="AK5" s="54" t="s">
        <v>224</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76</v>
      </c>
      <c r="C6" s="282"/>
      <c r="D6" s="283"/>
      <c r="E6" s="284"/>
      <c r="F6" s="102" t="s">
        <v>86</v>
      </c>
      <c r="G6" s="287"/>
      <c r="H6" s="291"/>
      <c r="I6" s="285"/>
      <c r="J6" s="130" t="s">
        <v>225</v>
      </c>
      <c r="K6" s="130" t="s">
        <v>226</v>
      </c>
      <c r="L6" s="112">
        <v>1</v>
      </c>
      <c r="M6" s="112" t="s">
        <v>83</v>
      </c>
      <c r="N6" s="112" t="s">
        <v>220</v>
      </c>
      <c r="O6" s="130" t="s">
        <v>221</v>
      </c>
      <c r="P6" s="31">
        <v>1</v>
      </c>
      <c r="Q6" s="5"/>
      <c r="R6" s="131">
        <v>44687</v>
      </c>
      <c r="S6" s="140">
        <v>44742</v>
      </c>
      <c r="T6" s="107"/>
      <c r="U6" s="41"/>
      <c r="V6" s="116"/>
      <c r="W6" s="37"/>
      <c r="X6" s="100"/>
      <c r="Y6" s="110"/>
      <c r="Z6" s="40"/>
      <c r="AA6" s="102"/>
      <c r="AB6" s="42"/>
      <c r="AC6" s="112"/>
      <c r="AD6" s="113">
        <v>44742</v>
      </c>
      <c r="AE6" s="111" t="s">
        <v>227</v>
      </c>
      <c r="AF6" s="40">
        <v>1</v>
      </c>
      <c r="AG6" s="100">
        <f>IF(AF6="","",IF(OR($L6=0,$L6="",AD6=""),"",AF6/$L6))</f>
        <v>1</v>
      </c>
      <c r="AH6" s="117">
        <f>(IF(OR($P6="",AG6=""),"",IF(OR($P6=0,AG6=0),0,IF((AG6*100%)/$P6&gt;100%,100%,(AG6*100%)/$P6))))</f>
        <v>1</v>
      </c>
      <c r="AI6" s="101" t="str">
        <f t="shared" ref="AI6" si="3">IF(AF6="","",IF(AH6&lt;100%, IF(AH6&lt;50%, "ALERTA","EN TERMINO"), IF(AH6=100%, "OK", "EN TERMINO")))</f>
        <v>OK</v>
      </c>
      <c r="AJ6" s="33" t="s">
        <v>228</v>
      </c>
      <c r="AK6" s="54" t="s">
        <v>224</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280"/>
      <c r="D9" s="59"/>
      <c r="F9" s="55"/>
      <c r="G9" s="55"/>
      <c r="H9" s="69"/>
      <c r="I9" s="69"/>
      <c r="J9" s="70"/>
      <c r="K9" s="71"/>
      <c r="M9" s="12"/>
      <c r="N9" s="12"/>
      <c r="O9" s="12"/>
      <c r="P9" s="65"/>
      <c r="R9" s="72"/>
      <c r="S9" s="73"/>
      <c r="T9" s="67"/>
    </row>
    <row r="10" spans="1:61" ht="39.950000000000003" customHeight="1" x14ac:dyDescent="0.25">
      <c r="A10" s="59"/>
      <c r="B10" s="12"/>
      <c r="C10" s="280"/>
      <c r="D10" s="59"/>
      <c r="E10" s="279"/>
      <c r="F10" s="55"/>
      <c r="G10" s="55"/>
      <c r="H10" s="278"/>
      <c r="I10" s="278"/>
      <c r="J10" s="70"/>
      <c r="K10" s="71"/>
      <c r="M10" s="12"/>
      <c r="N10" s="12"/>
      <c r="O10" s="12"/>
      <c r="P10" s="65"/>
      <c r="R10" s="72"/>
      <c r="S10" s="73"/>
      <c r="T10" s="67"/>
    </row>
    <row r="11" spans="1:61" ht="39.950000000000003" customHeight="1" x14ac:dyDescent="0.25">
      <c r="A11" s="59"/>
      <c r="B11" s="12"/>
      <c r="C11" s="280"/>
      <c r="D11" s="59"/>
      <c r="E11" s="279"/>
      <c r="F11" s="55"/>
      <c r="G11" s="55"/>
      <c r="H11" s="278"/>
      <c r="I11" s="278"/>
      <c r="J11" s="70"/>
      <c r="K11" s="71"/>
      <c r="M11" s="12"/>
      <c r="N11" s="12"/>
      <c r="O11" s="12"/>
      <c r="P11" s="65"/>
      <c r="R11" s="72"/>
      <c r="S11" s="73"/>
      <c r="T11" s="67"/>
    </row>
    <row r="12" spans="1:61" ht="39.950000000000003" customHeight="1" x14ac:dyDescent="0.25">
      <c r="A12" s="59"/>
      <c r="B12" s="12"/>
      <c r="C12" s="280"/>
      <c r="D12" s="59"/>
      <c r="E12" s="279"/>
      <c r="F12" s="55"/>
      <c r="G12" s="55"/>
      <c r="H12" s="278"/>
      <c r="I12" s="278"/>
      <c r="J12" s="70"/>
      <c r="K12" s="71"/>
      <c r="M12" s="12"/>
      <c r="N12" s="12"/>
      <c r="O12" s="12"/>
      <c r="P12" s="65"/>
      <c r="R12" s="72"/>
      <c r="S12" s="73"/>
      <c r="T12" s="67"/>
    </row>
    <row r="13" spans="1:61" ht="39.950000000000003" customHeight="1" x14ac:dyDescent="0.25">
      <c r="A13" s="59"/>
      <c r="B13" s="12"/>
      <c r="C13" s="280"/>
      <c r="D13" s="59"/>
      <c r="E13" s="279"/>
      <c r="F13" s="55"/>
      <c r="G13" s="55"/>
      <c r="H13" s="278"/>
      <c r="I13" s="278"/>
      <c r="J13" s="70"/>
      <c r="K13" s="71"/>
      <c r="M13" s="12"/>
      <c r="N13" s="12"/>
      <c r="O13" s="12"/>
      <c r="P13" s="65"/>
      <c r="R13" s="72"/>
      <c r="S13" s="73"/>
      <c r="T13" s="67"/>
    </row>
    <row r="14" spans="1:61" ht="39.950000000000003" customHeight="1" x14ac:dyDescent="0.25">
      <c r="A14" s="59"/>
      <c r="B14" s="12"/>
      <c r="C14" s="280"/>
      <c r="D14" s="59"/>
      <c r="E14" s="279"/>
      <c r="F14" s="55"/>
      <c r="G14" s="55"/>
      <c r="H14" s="278"/>
      <c r="I14" s="278"/>
      <c r="J14" s="70"/>
      <c r="K14" s="71"/>
      <c r="M14" s="12"/>
      <c r="N14" s="12"/>
      <c r="O14" s="12"/>
      <c r="P14" s="65"/>
      <c r="R14" s="72"/>
      <c r="S14" s="73"/>
      <c r="T14" s="67"/>
    </row>
    <row r="15" spans="1:61" ht="39.950000000000003" customHeight="1" x14ac:dyDescent="0.25">
      <c r="A15" s="59"/>
      <c r="B15" s="12"/>
      <c r="C15" s="280"/>
      <c r="D15" s="59"/>
      <c r="E15" s="279"/>
      <c r="F15" s="55"/>
      <c r="G15" s="55"/>
      <c r="H15" s="278"/>
      <c r="I15" s="278"/>
      <c r="J15" s="70"/>
      <c r="K15" s="71"/>
      <c r="M15" s="12"/>
      <c r="N15" s="12"/>
      <c r="O15" s="12"/>
      <c r="P15" s="65"/>
      <c r="R15" s="72"/>
      <c r="S15" s="73"/>
      <c r="T15" s="67"/>
    </row>
    <row r="16" spans="1:61" ht="39.950000000000003" customHeight="1" x14ac:dyDescent="0.25">
      <c r="A16" s="59"/>
      <c r="B16" s="12"/>
      <c r="C16" s="280"/>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280"/>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280"/>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280"/>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280"/>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280"/>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280"/>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280"/>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280"/>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280"/>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280"/>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280"/>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280"/>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280"/>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280"/>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280"/>
      <c r="D31" s="59"/>
      <c r="F31" s="80"/>
      <c r="G31" s="80"/>
      <c r="H31" s="69"/>
      <c r="I31" s="69"/>
      <c r="J31" s="69"/>
      <c r="K31" s="81"/>
      <c r="L31" s="81"/>
      <c r="M31" s="12"/>
      <c r="N31" s="12"/>
      <c r="O31" s="69"/>
      <c r="P31" s="65"/>
      <c r="Q31" s="69"/>
      <c r="R31" s="76"/>
      <c r="S31" s="76"/>
      <c r="T31" s="281"/>
      <c r="U31" s="82"/>
      <c r="W31" s="83"/>
      <c r="X31" s="15"/>
      <c r="Y31" s="20"/>
      <c r="Z31" s="14"/>
      <c r="AA31" s="38"/>
      <c r="AB31" s="11"/>
      <c r="AC31" s="22"/>
      <c r="BG31" s="14"/>
    </row>
    <row r="32" spans="1:59" ht="39.950000000000003" customHeight="1" x14ac:dyDescent="0.25">
      <c r="A32" s="59"/>
      <c r="B32" s="12"/>
      <c r="C32" s="280"/>
      <c r="D32" s="59"/>
      <c r="F32" s="80"/>
      <c r="G32" s="80"/>
      <c r="H32" s="69"/>
      <c r="I32" s="81"/>
      <c r="J32" s="69"/>
      <c r="K32" s="81"/>
      <c r="L32" s="81"/>
      <c r="M32" s="12"/>
      <c r="N32" s="12"/>
      <c r="O32" s="81"/>
      <c r="P32" s="65"/>
      <c r="Q32" s="81"/>
      <c r="R32" s="73"/>
      <c r="S32" s="73"/>
      <c r="T32" s="281"/>
      <c r="U32" s="82"/>
      <c r="W32" s="83"/>
      <c r="X32" s="15"/>
      <c r="Y32" s="20"/>
      <c r="Z32" s="14"/>
      <c r="AA32" s="38"/>
      <c r="AB32" s="11"/>
      <c r="AC32" s="22"/>
      <c r="BG32" s="14"/>
    </row>
    <row r="33" spans="1:61" ht="39.950000000000003" customHeight="1" x14ac:dyDescent="0.25">
      <c r="A33" s="59"/>
      <c r="B33" s="12"/>
      <c r="C33" s="280"/>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280"/>
      <c r="D34" s="59"/>
      <c r="F34" s="80"/>
      <c r="G34" s="80"/>
      <c r="H34" s="69"/>
      <c r="I34" s="278"/>
      <c r="J34" s="278"/>
      <c r="K34" s="278"/>
      <c r="L34" s="278"/>
      <c r="M34" s="12"/>
      <c r="N34" s="12"/>
      <c r="O34" s="81"/>
      <c r="P34" s="65"/>
      <c r="Q34" s="278"/>
      <c r="R34" s="281"/>
      <c r="S34" s="281"/>
      <c r="T34" s="73"/>
      <c r="U34" s="82"/>
      <c r="W34" s="83"/>
      <c r="X34" s="15"/>
      <c r="Y34" s="20"/>
      <c r="Z34" s="14"/>
      <c r="AA34" s="39"/>
      <c r="AB34" s="11"/>
      <c r="AC34" s="22"/>
      <c r="BG34" s="14"/>
    </row>
    <row r="35" spans="1:61" ht="39.950000000000003" customHeight="1" x14ac:dyDescent="0.25">
      <c r="A35" s="59"/>
      <c r="B35" s="12"/>
      <c r="C35" s="280"/>
      <c r="D35" s="59"/>
      <c r="F35" s="80"/>
      <c r="G35" s="80"/>
      <c r="H35" s="69"/>
      <c r="I35" s="278"/>
      <c r="J35" s="278"/>
      <c r="K35" s="278"/>
      <c r="L35" s="278"/>
      <c r="M35" s="12"/>
      <c r="N35" s="12"/>
      <c r="O35" s="81"/>
      <c r="P35" s="65"/>
      <c r="Q35" s="278"/>
      <c r="R35" s="281"/>
      <c r="S35" s="281"/>
      <c r="T35" s="73"/>
      <c r="U35" s="82"/>
      <c r="W35" s="83"/>
      <c r="X35" s="15"/>
      <c r="Y35" s="20"/>
      <c r="Z35" s="14"/>
      <c r="AA35" s="39"/>
      <c r="AB35" s="11"/>
      <c r="AC35" s="22"/>
      <c r="BG35" s="14"/>
    </row>
    <row r="36" spans="1:61" ht="39.950000000000003" customHeight="1" x14ac:dyDescent="0.25">
      <c r="A36" s="59"/>
      <c r="B36" s="12"/>
      <c r="C36" s="280"/>
      <c r="D36" s="59"/>
      <c r="F36" s="80"/>
      <c r="G36" s="80"/>
      <c r="H36" s="69"/>
      <c r="I36" s="278"/>
      <c r="J36" s="278"/>
      <c r="K36" s="278"/>
      <c r="L36" s="278"/>
      <c r="M36" s="12"/>
      <c r="N36" s="12"/>
      <c r="O36" s="81"/>
      <c r="P36" s="65"/>
      <c r="Q36" s="278"/>
      <c r="R36" s="281"/>
      <c r="S36" s="281"/>
      <c r="T36" s="281"/>
      <c r="U36" s="82"/>
      <c r="W36" s="83"/>
      <c r="X36" s="15"/>
      <c r="Y36" s="20"/>
      <c r="Z36" s="14"/>
      <c r="AA36" s="39"/>
      <c r="AB36" s="11"/>
      <c r="AC36" s="22"/>
      <c r="BG36" s="14"/>
    </row>
    <row r="37" spans="1:61" ht="39.950000000000003" customHeight="1" x14ac:dyDescent="0.25">
      <c r="A37" s="59"/>
      <c r="B37" s="12"/>
      <c r="C37" s="280"/>
      <c r="D37" s="59"/>
      <c r="F37" s="80"/>
      <c r="G37" s="80"/>
      <c r="H37" s="69"/>
      <c r="I37" s="278"/>
      <c r="J37" s="278"/>
      <c r="K37" s="278"/>
      <c r="L37" s="278"/>
      <c r="M37" s="12"/>
      <c r="N37" s="12"/>
      <c r="O37" s="81"/>
      <c r="P37" s="65"/>
      <c r="Q37" s="278"/>
      <c r="R37" s="281"/>
      <c r="S37" s="281"/>
      <c r="T37" s="281"/>
      <c r="U37" s="82"/>
      <c r="W37" s="83"/>
      <c r="X37" s="15"/>
      <c r="Y37" s="20"/>
      <c r="Z37" s="14"/>
      <c r="AA37" s="39"/>
      <c r="AB37" s="11"/>
      <c r="AC37" s="22"/>
      <c r="BG37" s="14"/>
    </row>
    <row r="38" spans="1:61" ht="39.950000000000003" customHeight="1" x14ac:dyDescent="0.25">
      <c r="A38" s="59"/>
      <c r="B38" s="12"/>
      <c r="C38" s="280"/>
      <c r="D38" s="59"/>
      <c r="F38" s="80"/>
      <c r="G38" s="80"/>
      <c r="H38" s="69"/>
      <c r="I38" s="278"/>
      <c r="J38" s="278"/>
      <c r="K38" s="278"/>
      <c r="L38" s="81"/>
      <c r="M38" s="12"/>
      <c r="N38" s="12"/>
      <c r="O38" s="81"/>
      <c r="P38" s="65"/>
      <c r="Q38" s="278"/>
      <c r="R38" s="281"/>
      <c r="S38" s="281"/>
      <c r="T38" s="281"/>
      <c r="U38" s="82"/>
      <c r="W38" s="83"/>
      <c r="X38" s="15"/>
      <c r="Y38" s="20"/>
      <c r="Z38" s="14"/>
      <c r="AA38" s="39"/>
      <c r="AB38" s="11"/>
      <c r="AC38" s="22"/>
      <c r="BG38" s="14"/>
    </row>
    <row r="39" spans="1:61" ht="39.950000000000003" customHeight="1" x14ac:dyDescent="0.25">
      <c r="A39" s="59"/>
      <c r="B39" s="12"/>
      <c r="C39" s="280"/>
      <c r="D39" s="59"/>
      <c r="F39" s="80"/>
      <c r="G39" s="80"/>
      <c r="H39" s="69"/>
      <c r="I39" s="278"/>
      <c r="J39" s="278"/>
      <c r="K39" s="278"/>
      <c r="L39" s="81"/>
      <c r="M39" s="12"/>
      <c r="N39" s="12"/>
      <c r="O39" s="81"/>
      <c r="P39" s="65"/>
      <c r="Q39" s="278"/>
      <c r="R39" s="281"/>
      <c r="S39" s="281"/>
      <c r="T39" s="281"/>
      <c r="U39" s="82"/>
      <c r="W39" s="83"/>
      <c r="X39" s="15"/>
      <c r="Y39" s="20"/>
      <c r="Z39" s="14"/>
      <c r="AA39" s="39"/>
      <c r="AB39" s="11"/>
      <c r="AC39" s="22"/>
      <c r="BG39" s="14"/>
    </row>
    <row r="40" spans="1:61" ht="39.950000000000003" customHeight="1" x14ac:dyDescent="0.25">
      <c r="A40" s="59"/>
      <c r="B40" s="12"/>
      <c r="C40" s="280"/>
      <c r="D40" s="59"/>
      <c r="F40" s="80"/>
      <c r="G40" s="80"/>
      <c r="H40" s="69"/>
      <c r="I40" s="278"/>
      <c r="J40" s="278"/>
      <c r="K40" s="278"/>
      <c r="L40" s="81"/>
      <c r="M40" s="12"/>
      <c r="N40" s="12"/>
      <c r="O40" s="81"/>
      <c r="P40" s="65"/>
      <c r="Q40" s="278"/>
      <c r="R40" s="281"/>
      <c r="S40" s="281"/>
      <c r="T40" s="281"/>
      <c r="U40" s="82"/>
      <c r="W40" s="83"/>
      <c r="X40" s="15"/>
      <c r="Y40" s="20"/>
      <c r="Z40" s="14"/>
      <c r="AA40" s="39"/>
      <c r="AB40" s="11"/>
      <c r="AC40" s="22"/>
      <c r="BG40" s="14"/>
    </row>
    <row r="41" spans="1:61" ht="39.950000000000003" customHeight="1" x14ac:dyDescent="0.25">
      <c r="A41" s="59"/>
      <c r="B41" s="12"/>
      <c r="C41" s="280"/>
      <c r="D41" s="59"/>
      <c r="F41" s="80"/>
      <c r="G41" s="80"/>
      <c r="H41" s="69"/>
      <c r="I41" s="278"/>
      <c r="J41" s="278"/>
      <c r="K41" s="278"/>
      <c r="L41" s="81"/>
      <c r="M41" s="12"/>
      <c r="N41" s="12"/>
      <c r="O41" s="81"/>
      <c r="P41" s="65"/>
      <c r="Q41" s="278"/>
      <c r="R41" s="281"/>
      <c r="S41" s="281"/>
      <c r="T41" s="281"/>
      <c r="U41" s="82"/>
      <c r="W41" s="83"/>
      <c r="X41" s="15"/>
      <c r="Y41" s="20"/>
      <c r="Z41" s="14"/>
      <c r="AA41" s="39"/>
      <c r="AB41" s="11"/>
      <c r="AC41" s="22"/>
      <c r="BG41" s="14"/>
    </row>
    <row r="42" spans="1:61" ht="39.950000000000003" customHeight="1" x14ac:dyDescent="0.25">
      <c r="A42" s="59"/>
      <c r="B42" s="12"/>
      <c r="C42" s="280"/>
      <c r="D42" s="59"/>
      <c r="F42" s="80"/>
      <c r="G42" s="80"/>
      <c r="H42" s="69"/>
      <c r="I42" s="278"/>
      <c r="J42" s="278"/>
      <c r="K42" s="278"/>
      <c r="L42" s="81"/>
      <c r="M42" s="12"/>
      <c r="N42" s="12"/>
      <c r="O42" s="81"/>
      <c r="P42" s="65"/>
      <c r="Q42" s="278"/>
      <c r="R42" s="281"/>
      <c r="S42" s="281"/>
      <c r="T42" s="281"/>
      <c r="U42" s="82"/>
      <c r="W42" s="83"/>
      <c r="X42" s="15"/>
      <c r="Y42" s="20"/>
      <c r="Z42" s="14"/>
      <c r="AA42" s="39"/>
      <c r="AB42" s="11"/>
      <c r="AC42" s="22"/>
      <c r="BG42" s="14"/>
    </row>
    <row r="43" spans="1:61" ht="39.950000000000003" customHeight="1" x14ac:dyDescent="0.25">
      <c r="A43" s="59"/>
      <c r="B43" s="12"/>
      <c r="C43" s="280"/>
      <c r="D43" s="59"/>
      <c r="F43" s="80"/>
      <c r="G43" s="80"/>
      <c r="H43" s="69"/>
      <c r="I43" s="278"/>
      <c r="J43" s="278"/>
      <c r="K43" s="278"/>
      <c r="L43" s="81"/>
      <c r="M43" s="12"/>
      <c r="N43" s="12"/>
      <c r="O43" s="81"/>
      <c r="P43" s="65"/>
      <c r="Q43" s="278"/>
      <c r="R43" s="281"/>
      <c r="S43" s="281"/>
      <c r="T43" s="281"/>
      <c r="U43" s="82"/>
      <c r="W43" s="83"/>
      <c r="X43" s="15"/>
      <c r="Y43" s="20"/>
      <c r="Z43" s="14"/>
      <c r="AA43" s="39"/>
      <c r="AB43" s="11"/>
      <c r="AC43" s="22"/>
      <c r="BG43" s="14"/>
    </row>
    <row r="44" spans="1:61" ht="39.950000000000003" customHeight="1" x14ac:dyDescent="0.25">
      <c r="A44" s="59"/>
      <c r="B44" s="12"/>
      <c r="C44" s="280"/>
      <c r="D44" s="59"/>
      <c r="F44" s="80"/>
      <c r="G44" s="80"/>
      <c r="H44" s="69"/>
      <c r="I44" s="278"/>
      <c r="J44" s="278"/>
      <c r="K44" s="278"/>
      <c r="L44" s="81"/>
      <c r="M44" s="12"/>
      <c r="N44" s="12"/>
      <c r="O44" s="81"/>
      <c r="P44" s="65"/>
      <c r="Q44" s="278"/>
      <c r="R44" s="281"/>
      <c r="S44" s="281"/>
      <c r="T44" s="281"/>
      <c r="U44" s="82"/>
      <c r="W44" s="83"/>
      <c r="X44" s="15"/>
      <c r="Y44" s="20"/>
      <c r="Z44" s="14"/>
      <c r="AA44" s="39"/>
      <c r="AB44" s="11"/>
      <c r="AC44" s="22"/>
      <c r="BG44" s="14"/>
    </row>
    <row r="45" spans="1:61" ht="39.950000000000003" customHeight="1" x14ac:dyDescent="0.25">
      <c r="A45" s="59"/>
      <c r="B45" s="12"/>
      <c r="C45" s="280"/>
      <c r="D45" s="59"/>
      <c r="F45" s="80"/>
      <c r="G45" s="80"/>
      <c r="H45" s="69"/>
      <c r="I45" s="278"/>
      <c r="J45" s="278"/>
      <c r="K45" s="278"/>
      <c r="L45" s="81"/>
      <c r="M45" s="12"/>
      <c r="N45" s="12"/>
      <c r="O45" s="81"/>
      <c r="P45" s="65"/>
      <c r="Q45" s="278"/>
      <c r="R45" s="281"/>
      <c r="S45" s="281"/>
      <c r="T45" s="281"/>
      <c r="U45" s="82"/>
      <c r="W45" s="83"/>
      <c r="X45" s="15"/>
      <c r="Y45" s="20"/>
      <c r="Z45" s="14"/>
      <c r="AA45" s="39"/>
      <c r="AB45" s="11"/>
      <c r="AC45" s="22"/>
      <c r="BG45" s="14"/>
    </row>
    <row r="46" spans="1:61" ht="39.950000000000003" customHeight="1" x14ac:dyDescent="0.25">
      <c r="A46" s="59"/>
      <c r="B46" s="12"/>
      <c r="C46" s="280"/>
      <c r="D46" s="59"/>
      <c r="F46" s="80"/>
      <c r="G46" s="80"/>
      <c r="H46" s="69"/>
      <c r="I46" s="278"/>
      <c r="J46" s="278"/>
      <c r="K46" s="278"/>
      <c r="L46" s="81"/>
      <c r="M46" s="12"/>
      <c r="N46" s="12"/>
      <c r="O46" s="81"/>
      <c r="P46" s="65"/>
      <c r="Q46" s="278"/>
      <c r="R46" s="281"/>
      <c r="S46" s="281"/>
      <c r="T46" s="281"/>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288"/>
      <c r="D49" s="57"/>
      <c r="E49" s="289"/>
      <c r="F49" s="80"/>
      <c r="G49" s="80"/>
      <c r="H49" s="288"/>
      <c r="I49" s="290"/>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288"/>
      <c r="D50" s="57"/>
      <c r="E50" s="289"/>
      <c r="F50" s="80"/>
      <c r="G50" s="80"/>
      <c r="H50" s="288"/>
      <c r="I50" s="290"/>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288"/>
      <c r="D51" s="57"/>
      <c r="E51" s="289"/>
      <c r="F51" s="80"/>
      <c r="G51" s="80"/>
      <c r="H51" s="288"/>
      <c r="I51" s="290"/>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288"/>
      <c r="D52" s="57"/>
      <c r="E52" s="289"/>
      <c r="F52" s="80"/>
      <c r="G52" s="80"/>
      <c r="H52" s="280"/>
      <c r="I52" s="290"/>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288"/>
      <c r="D53" s="57"/>
      <c r="E53" s="289"/>
      <c r="F53" s="80"/>
      <c r="G53" s="80"/>
      <c r="H53" s="280"/>
      <c r="I53" s="290"/>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288"/>
      <c r="D54" s="57"/>
      <c r="E54" s="289"/>
      <c r="F54" s="80"/>
      <c r="G54" s="80"/>
      <c r="H54" s="280"/>
      <c r="I54" s="290"/>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288"/>
      <c r="D55" s="57"/>
      <c r="E55" s="289"/>
      <c r="F55" s="80"/>
      <c r="G55" s="80"/>
      <c r="H55" s="288"/>
      <c r="I55" s="290"/>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288"/>
      <c r="D56" s="57"/>
      <c r="E56" s="289"/>
      <c r="F56" s="80"/>
      <c r="G56" s="80"/>
      <c r="H56" s="288"/>
      <c r="I56" s="290"/>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288"/>
      <c r="D57" s="57"/>
      <c r="E57" s="289"/>
      <c r="F57" s="80"/>
      <c r="G57" s="80"/>
      <c r="H57" s="288"/>
      <c r="I57" s="290"/>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288"/>
      <c r="D58" s="57"/>
      <c r="E58" s="289"/>
      <c r="F58" s="80"/>
      <c r="G58" s="80"/>
      <c r="H58" s="288"/>
      <c r="I58" s="290"/>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288"/>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288"/>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288"/>
      <c r="D61" s="59"/>
      <c r="E61" s="289"/>
      <c r="F61" s="80"/>
      <c r="G61" s="80"/>
      <c r="H61" s="289"/>
      <c r="I61" s="290"/>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288"/>
      <c r="D62" s="59"/>
      <c r="E62" s="289"/>
      <c r="F62" s="80"/>
      <c r="G62" s="80"/>
      <c r="H62" s="289"/>
      <c r="I62" s="290"/>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288"/>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288"/>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288"/>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288"/>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288"/>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288"/>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288"/>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288"/>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280"/>
      <c r="D72" s="61"/>
      <c r="E72" s="12"/>
      <c r="F72" s="12"/>
      <c r="G72" s="12"/>
      <c r="H72" s="12"/>
      <c r="I72" s="12"/>
      <c r="K72" s="12"/>
      <c r="L72" s="12"/>
      <c r="N72" s="12"/>
      <c r="O72" s="12"/>
      <c r="P72" s="12"/>
      <c r="Q72" s="12"/>
      <c r="R72" s="56"/>
      <c r="S72" s="56"/>
      <c r="T72" s="9"/>
    </row>
    <row r="73" spans="1:16361" ht="39.950000000000003" customHeight="1" x14ac:dyDescent="0.25">
      <c r="A73" s="61"/>
      <c r="B73" s="12"/>
      <c r="C73" s="280"/>
      <c r="D73" s="61"/>
      <c r="E73" s="12"/>
      <c r="F73" s="12"/>
      <c r="G73" s="12"/>
      <c r="H73" s="12"/>
      <c r="I73" s="12"/>
      <c r="K73" s="12"/>
      <c r="N73" s="12"/>
      <c r="O73" s="12"/>
      <c r="P73" s="12"/>
      <c r="Q73" s="12"/>
      <c r="R73" s="56"/>
      <c r="S73" s="56"/>
      <c r="T73" s="9"/>
    </row>
    <row r="74" spans="1:16361" ht="39.950000000000003" customHeight="1" x14ac:dyDescent="0.25">
      <c r="A74" s="61"/>
      <c r="B74" s="12"/>
      <c r="C74" s="280"/>
      <c r="D74" s="61"/>
      <c r="E74" s="12"/>
      <c r="F74" s="12"/>
      <c r="G74" s="12"/>
      <c r="H74" s="12"/>
      <c r="I74" s="12"/>
      <c r="J74" s="94"/>
      <c r="K74" s="12"/>
      <c r="N74" s="12"/>
      <c r="O74" s="12"/>
      <c r="P74" s="12"/>
      <c r="Q74" s="12"/>
      <c r="R74" s="56"/>
      <c r="S74" s="56"/>
      <c r="T74" s="9"/>
    </row>
    <row r="75" spans="1:16361" ht="39.950000000000003" customHeight="1" x14ac:dyDescent="0.25">
      <c r="A75" s="61"/>
      <c r="B75" s="12"/>
      <c r="C75" s="280"/>
      <c r="D75" s="61"/>
      <c r="E75" s="12"/>
      <c r="F75" s="12"/>
      <c r="G75" s="12"/>
      <c r="H75" s="12"/>
      <c r="I75" s="12"/>
      <c r="J75" s="94"/>
      <c r="K75" s="12"/>
      <c r="N75" s="12"/>
      <c r="O75" s="12"/>
      <c r="P75" s="12"/>
      <c r="Q75" s="12"/>
      <c r="R75" s="56"/>
      <c r="S75" s="56"/>
      <c r="T75" s="9"/>
    </row>
    <row r="76" spans="1:16361" ht="39.950000000000003" customHeight="1" x14ac:dyDescent="0.25">
      <c r="A76" s="61"/>
      <c r="B76" s="12"/>
      <c r="C76" s="280"/>
      <c r="D76" s="61"/>
      <c r="E76" s="12"/>
      <c r="F76" s="12"/>
      <c r="G76" s="12"/>
      <c r="H76" s="12"/>
      <c r="I76" s="12"/>
      <c r="J76" s="94"/>
      <c r="K76" s="12"/>
      <c r="N76" s="12"/>
      <c r="O76" s="12"/>
      <c r="P76" s="12"/>
      <c r="Q76" s="12"/>
      <c r="R76" s="56"/>
      <c r="S76" s="56"/>
      <c r="T76" s="9"/>
    </row>
    <row r="77" spans="1:16361" ht="39.950000000000003" customHeight="1" x14ac:dyDescent="0.25">
      <c r="A77" s="61"/>
      <c r="B77" s="12"/>
      <c r="C77" s="280"/>
      <c r="D77" s="61"/>
      <c r="E77" s="12"/>
      <c r="F77" s="12"/>
      <c r="G77" s="12"/>
      <c r="H77" s="12"/>
      <c r="I77" s="12"/>
      <c r="J77" s="94"/>
      <c r="K77" s="12"/>
      <c r="N77" s="12"/>
      <c r="O77" s="12"/>
      <c r="P77" s="12"/>
      <c r="Q77" s="12"/>
      <c r="R77" s="56"/>
      <c r="S77" s="56"/>
      <c r="T77" s="9"/>
    </row>
    <row r="78" spans="1:16361" ht="39.950000000000003" customHeight="1" x14ac:dyDescent="0.25">
      <c r="A78" s="61"/>
      <c r="B78" s="12"/>
      <c r="C78" s="280"/>
      <c r="D78" s="61"/>
      <c r="E78" s="12"/>
      <c r="F78" s="12"/>
      <c r="G78" s="12"/>
      <c r="H78" s="12"/>
      <c r="I78" s="12"/>
      <c r="J78" s="94"/>
      <c r="K78" s="12"/>
      <c r="N78" s="12"/>
      <c r="O78" s="12"/>
      <c r="P78" s="12"/>
      <c r="Q78" s="12"/>
      <c r="R78" s="56"/>
      <c r="S78" s="56"/>
      <c r="T78" s="9"/>
    </row>
    <row r="79" spans="1:16361" ht="39.950000000000003" customHeight="1" x14ac:dyDescent="0.25">
      <c r="A79" s="61"/>
      <c r="B79" s="12"/>
      <c r="C79" s="280"/>
      <c r="D79" s="61"/>
      <c r="E79" s="12"/>
      <c r="F79" s="12"/>
      <c r="G79" s="12"/>
      <c r="H79" s="12"/>
      <c r="I79" s="12"/>
      <c r="J79" s="94"/>
      <c r="N79" s="12"/>
      <c r="O79" s="12"/>
      <c r="P79" s="12"/>
      <c r="Q79" s="12"/>
      <c r="R79" s="56"/>
      <c r="S79" s="56"/>
      <c r="T79" s="9"/>
    </row>
    <row r="80" spans="1:16361" ht="39.950000000000003" customHeight="1" x14ac:dyDescent="0.25">
      <c r="A80" s="61"/>
      <c r="B80" s="12"/>
      <c r="C80" s="280"/>
      <c r="D80" s="61"/>
      <c r="E80" s="12"/>
      <c r="F80" s="12"/>
      <c r="G80" s="12"/>
      <c r="H80" s="12"/>
      <c r="I80" s="12"/>
      <c r="J80" s="94"/>
      <c r="N80" s="12"/>
      <c r="O80" s="12"/>
      <c r="P80" s="12"/>
      <c r="Q80" s="12"/>
      <c r="R80" s="56"/>
      <c r="S80" s="56"/>
      <c r="T80" s="9"/>
    </row>
    <row r="81" spans="1:20" ht="39.950000000000003" customHeight="1" x14ac:dyDescent="0.25">
      <c r="A81" s="61"/>
      <c r="B81" s="12"/>
      <c r="C81" s="280"/>
      <c r="D81" s="61"/>
      <c r="E81" s="12"/>
      <c r="F81" s="12"/>
      <c r="G81" s="12"/>
      <c r="H81" s="12"/>
      <c r="I81" s="12"/>
      <c r="J81" s="94"/>
      <c r="N81" s="12"/>
      <c r="O81" s="12"/>
      <c r="P81" s="12"/>
      <c r="Q81" s="12"/>
      <c r="R81" s="56"/>
      <c r="S81" s="56"/>
      <c r="T81" s="9"/>
    </row>
    <row r="82" spans="1:20" ht="39.950000000000003" customHeight="1" x14ac:dyDescent="0.25">
      <c r="A82" s="61"/>
      <c r="B82" s="12"/>
      <c r="C82" s="280"/>
      <c r="D82" s="61"/>
      <c r="E82" s="12"/>
      <c r="F82" s="12"/>
      <c r="G82" s="12"/>
      <c r="H82" s="12"/>
      <c r="I82" s="12"/>
      <c r="J82" s="94"/>
      <c r="N82" s="12"/>
      <c r="O82" s="12"/>
      <c r="P82" s="12"/>
      <c r="Q82" s="12"/>
      <c r="R82" s="56"/>
      <c r="S82" s="56"/>
      <c r="T82" s="9"/>
    </row>
    <row r="83" spans="1:20" ht="39.950000000000003" customHeight="1" x14ac:dyDescent="0.25">
      <c r="A83" s="61"/>
      <c r="B83" s="12"/>
      <c r="C83" s="280"/>
      <c r="D83" s="61"/>
      <c r="E83" s="12"/>
      <c r="F83" s="12"/>
      <c r="G83" s="12"/>
      <c r="H83" s="12"/>
      <c r="I83" s="12"/>
      <c r="J83" s="94"/>
      <c r="N83" s="12"/>
      <c r="O83" s="12"/>
      <c r="P83" s="12"/>
      <c r="Q83" s="12"/>
      <c r="R83" s="56"/>
      <c r="S83" s="56"/>
      <c r="T83" s="9"/>
    </row>
    <row r="84" spans="1:20" ht="39.950000000000003" customHeight="1" x14ac:dyDescent="0.25">
      <c r="A84" s="60"/>
      <c r="B84" s="12"/>
      <c r="C84" s="280"/>
      <c r="D84" s="59"/>
      <c r="E84" s="12"/>
      <c r="F84" s="80"/>
      <c r="G84" s="80"/>
      <c r="H84" s="12"/>
      <c r="I84" s="55"/>
      <c r="J84" s="64"/>
      <c r="M84" s="12"/>
      <c r="N84" s="12"/>
      <c r="P84" s="65"/>
      <c r="R84" s="19"/>
      <c r="S84" s="19"/>
      <c r="T84" s="95"/>
    </row>
    <row r="85" spans="1:20" ht="39.950000000000003" customHeight="1" x14ac:dyDescent="0.25">
      <c r="A85" s="60"/>
      <c r="B85" s="12"/>
      <c r="C85" s="280"/>
      <c r="D85" s="59"/>
      <c r="F85" s="80"/>
      <c r="G85" s="80"/>
      <c r="H85" s="96"/>
      <c r="I85" s="55"/>
      <c r="J85" s="97"/>
      <c r="N85" s="12"/>
      <c r="P85" s="65"/>
      <c r="R85" s="19"/>
      <c r="S85" s="19"/>
      <c r="T85" s="95"/>
    </row>
    <row r="86" spans="1:20" ht="39.950000000000003" customHeight="1" x14ac:dyDescent="0.25">
      <c r="A86" s="61"/>
      <c r="B86" s="12"/>
      <c r="C86" s="280"/>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280"/>
      <c r="D87" s="61"/>
      <c r="E87" s="289"/>
      <c r="F87" s="12"/>
      <c r="G87" s="12"/>
      <c r="H87" s="12"/>
      <c r="I87" s="289"/>
      <c r="J87" s="292"/>
      <c r="K87" s="12"/>
      <c r="L87" s="12"/>
      <c r="M87" s="12"/>
      <c r="N87" s="12"/>
      <c r="O87" s="12"/>
      <c r="P87" s="90"/>
      <c r="Q87" s="12"/>
      <c r="R87" s="56"/>
      <c r="S87" s="56"/>
      <c r="T87" s="19"/>
    </row>
    <row r="88" spans="1:20" ht="39.950000000000003" customHeight="1" x14ac:dyDescent="0.25">
      <c r="A88" s="61"/>
      <c r="B88" s="12"/>
      <c r="C88" s="280"/>
      <c r="D88" s="61"/>
      <c r="E88" s="289"/>
      <c r="F88" s="12"/>
      <c r="G88" s="12"/>
      <c r="H88" s="12"/>
      <c r="I88" s="289"/>
      <c r="J88" s="292"/>
      <c r="K88" s="12"/>
      <c r="L88" s="12"/>
      <c r="M88" s="12"/>
      <c r="N88" s="12"/>
      <c r="O88" s="12"/>
      <c r="P88" s="90"/>
      <c r="Q88" s="12"/>
      <c r="R88" s="56"/>
      <c r="S88" s="56"/>
      <c r="T88" s="19"/>
    </row>
    <row r="89" spans="1:20" ht="39.950000000000003" customHeight="1" x14ac:dyDescent="0.25">
      <c r="A89" s="61"/>
      <c r="B89" s="12"/>
      <c r="C89" s="280"/>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280"/>
      <c r="D90" s="61"/>
      <c r="E90" s="12"/>
      <c r="F90" s="12"/>
      <c r="G90" s="12"/>
      <c r="H90" s="12"/>
      <c r="I90" s="12"/>
      <c r="K90" s="12"/>
      <c r="L90" s="12"/>
      <c r="M90" s="12"/>
      <c r="N90" s="12"/>
      <c r="O90" s="12"/>
      <c r="P90" s="90"/>
      <c r="Q90" s="12"/>
      <c r="R90" s="56"/>
      <c r="S90" s="56"/>
      <c r="T90" s="9"/>
    </row>
    <row r="91" spans="1:20" ht="39.950000000000003" customHeight="1" x14ac:dyDescent="0.25">
      <c r="A91" s="61"/>
      <c r="B91" s="12"/>
      <c r="C91" s="280"/>
      <c r="D91" s="61"/>
      <c r="E91" s="12"/>
      <c r="F91" s="12"/>
      <c r="G91" s="12"/>
      <c r="H91" s="12"/>
      <c r="I91" s="12"/>
      <c r="K91" s="12"/>
      <c r="L91" s="12"/>
      <c r="M91" s="12"/>
      <c r="N91" s="12"/>
      <c r="O91" s="12"/>
      <c r="P91" s="90"/>
      <c r="Q91" s="12"/>
      <c r="R91" s="56"/>
      <c r="S91" s="56"/>
      <c r="T91" s="9"/>
    </row>
    <row r="92" spans="1:20" ht="39.950000000000003" customHeight="1" x14ac:dyDescent="0.25">
      <c r="A92" s="61"/>
      <c r="B92" s="12"/>
      <c r="C92" s="280"/>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280"/>
      <c r="D93" s="61"/>
      <c r="E93" s="12"/>
      <c r="F93" s="12"/>
      <c r="G93" s="12"/>
      <c r="H93" s="12"/>
      <c r="I93" s="12"/>
      <c r="K93" s="12"/>
      <c r="L93" s="12"/>
      <c r="M93" s="12"/>
      <c r="N93" s="12"/>
      <c r="O93" s="12"/>
      <c r="P93" s="90"/>
      <c r="Q93" s="12"/>
      <c r="R93" s="56"/>
      <c r="S93" s="56"/>
      <c r="T93" s="9"/>
    </row>
    <row r="94" spans="1:20" ht="39.950000000000003" customHeight="1" x14ac:dyDescent="0.25">
      <c r="A94" s="61"/>
      <c r="B94" s="12"/>
      <c r="C94" s="280"/>
      <c r="D94" s="61"/>
      <c r="E94" s="12"/>
      <c r="F94" s="12"/>
      <c r="G94" s="12"/>
      <c r="H94" s="12"/>
      <c r="I94" s="12"/>
      <c r="K94" s="12"/>
      <c r="L94" s="12"/>
      <c r="M94" s="12"/>
      <c r="N94" s="12"/>
      <c r="O94" s="12"/>
      <c r="P94" s="90"/>
      <c r="Q94" s="12"/>
      <c r="R94" s="56"/>
      <c r="S94" s="56"/>
      <c r="T94" s="9"/>
    </row>
    <row r="95" spans="1:20" ht="39.950000000000003" customHeight="1" x14ac:dyDescent="0.25">
      <c r="A95" s="293"/>
      <c r="B95" s="289"/>
      <c r="C95" s="280"/>
      <c r="D95" s="61"/>
      <c r="E95" s="289"/>
      <c r="F95" s="12"/>
      <c r="G95" s="12"/>
      <c r="H95" s="289"/>
      <c r="I95" s="289"/>
      <c r="K95" s="12"/>
      <c r="L95" s="12"/>
      <c r="M95" s="12"/>
      <c r="N95" s="12"/>
      <c r="O95" s="12"/>
      <c r="P95" s="90"/>
      <c r="Q95" s="12"/>
      <c r="R95" s="56"/>
      <c r="S95" s="56"/>
      <c r="T95" s="9"/>
    </row>
    <row r="96" spans="1:20" ht="39.950000000000003" customHeight="1" x14ac:dyDescent="0.25">
      <c r="A96" s="293"/>
      <c r="B96" s="289"/>
      <c r="C96" s="280"/>
      <c r="D96" s="61"/>
      <c r="E96" s="289"/>
      <c r="F96" s="12"/>
      <c r="G96" s="12"/>
      <c r="H96" s="289"/>
      <c r="I96" s="289"/>
      <c r="K96" s="12"/>
      <c r="L96" s="12"/>
      <c r="M96" s="12"/>
      <c r="N96" s="12"/>
      <c r="O96" s="12"/>
      <c r="P96" s="90"/>
      <c r="Q96" s="12"/>
      <c r="R96" s="56"/>
      <c r="S96" s="56"/>
      <c r="T96" s="9"/>
    </row>
    <row r="97" spans="1:59" ht="39.950000000000003" customHeight="1" x14ac:dyDescent="0.25">
      <c r="A97" s="60"/>
      <c r="B97" s="12"/>
      <c r="C97" s="280"/>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280"/>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xr:uid="{00000000-0009-0000-0000-000006000000}">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xr:uid="{00000000-0002-0000-0600-000000000000}">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xr:uid="{00000000-0002-0000-0600-000001000000}">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xr:uid="{00000000-0002-0000-0600-000002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xr:uid="{00000000-0002-0000-0600-000003000000}">
      <formula1>0</formula1>
      <formula2>390</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1"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275"/>
      <c r="B1" s="275"/>
      <c r="C1" s="275"/>
      <c r="D1" s="275"/>
      <c r="E1" s="275"/>
      <c r="F1" s="275"/>
      <c r="G1" s="275"/>
      <c r="H1" s="275"/>
      <c r="I1" s="274" t="s">
        <v>97</v>
      </c>
      <c r="J1" s="274"/>
      <c r="K1" s="274"/>
      <c r="L1" s="274"/>
      <c r="M1" s="274"/>
      <c r="N1" s="274"/>
      <c r="O1" s="274"/>
      <c r="P1" s="274"/>
      <c r="Q1" s="274"/>
      <c r="R1" s="274"/>
      <c r="S1" s="274"/>
      <c r="T1" s="46"/>
      <c r="U1" s="276" t="s">
        <v>98</v>
      </c>
      <c r="V1" s="276"/>
      <c r="W1" s="276"/>
      <c r="X1" s="276"/>
      <c r="Y1" s="276"/>
      <c r="Z1" s="276"/>
      <c r="AA1" s="276"/>
      <c r="AB1" s="276"/>
      <c r="AC1" s="276"/>
      <c r="AD1" s="277" t="s">
        <v>99</v>
      </c>
      <c r="AE1" s="277"/>
      <c r="AF1" s="277"/>
      <c r="AG1" s="277"/>
      <c r="AH1" s="277"/>
      <c r="AI1" s="277"/>
      <c r="AJ1" s="277"/>
      <c r="AK1" s="277"/>
      <c r="AL1" s="51"/>
      <c r="AM1" s="268" t="s">
        <v>100</v>
      </c>
      <c r="AN1" s="268"/>
      <c r="AO1" s="268"/>
      <c r="AP1" s="268"/>
      <c r="AQ1" s="268"/>
      <c r="AR1" s="268"/>
      <c r="AS1" s="268"/>
      <c r="AT1" s="268"/>
      <c r="AU1" s="52"/>
      <c r="AV1" s="271" t="s">
        <v>101</v>
      </c>
      <c r="AW1" s="271"/>
      <c r="AX1" s="271"/>
      <c r="AY1" s="271"/>
      <c r="AZ1" s="271"/>
      <c r="BA1" s="271"/>
      <c r="BB1" s="271"/>
      <c r="BC1" s="271"/>
      <c r="BD1" s="53"/>
      <c r="BE1" s="272" t="s">
        <v>102</v>
      </c>
      <c r="BF1" s="272"/>
      <c r="BG1" s="272"/>
      <c r="BH1" s="272"/>
      <c r="BI1" s="272"/>
    </row>
    <row r="2" spans="1:61" ht="39.950000000000003" customHeight="1" x14ac:dyDescent="0.25">
      <c r="A2" s="273" t="s">
        <v>103</v>
      </c>
      <c r="B2" s="273" t="s">
        <v>9</v>
      </c>
      <c r="C2" s="273" t="s">
        <v>11</v>
      </c>
      <c r="D2" s="273" t="s">
        <v>104</v>
      </c>
      <c r="E2" s="273" t="s">
        <v>105</v>
      </c>
      <c r="F2" s="273" t="s">
        <v>13</v>
      </c>
      <c r="G2" s="273" t="s">
        <v>15</v>
      </c>
      <c r="H2" s="273" t="s">
        <v>17</v>
      </c>
      <c r="I2" s="269" t="s">
        <v>70</v>
      </c>
      <c r="J2" s="274" t="s">
        <v>106</v>
      </c>
      <c r="K2" s="274"/>
      <c r="L2" s="274"/>
      <c r="M2" s="269" t="s">
        <v>71</v>
      </c>
      <c r="N2" s="269" t="s">
        <v>107</v>
      </c>
      <c r="O2" s="269" t="s">
        <v>108</v>
      </c>
      <c r="P2" s="269" t="s">
        <v>32</v>
      </c>
      <c r="Q2" s="269" t="s">
        <v>109</v>
      </c>
      <c r="R2" s="269" t="s">
        <v>110</v>
      </c>
      <c r="S2" s="269" t="s">
        <v>111</v>
      </c>
      <c r="T2" s="44"/>
      <c r="U2" s="270" t="s">
        <v>112</v>
      </c>
      <c r="V2" s="270" t="s">
        <v>113</v>
      </c>
      <c r="W2" s="270" t="s">
        <v>114</v>
      </c>
      <c r="X2" s="270" t="s">
        <v>115</v>
      </c>
      <c r="Y2" s="270" t="s">
        <v>116</v>
      </c>
      <c r="Z2" s="270" t="s">
        <v>117</v>
      </c>
      <c r="AA2" s="270" t="s">
        <v>118</v>
      </c>
      <c r="AB2" s="270" t="s">
        <v>119</v>
      </c>
      <c r="AC2" s="45"/>
      <c r="AD2" s="267" t="s">
        <v>120</v>
      </c>
      <c r="AE2" s="267" t="s">
        <v>212</v>
      </c>
      <c r="AF2" s="267" t="s">
        <v>122</v>
      </c>
      <c r="AG2" s="267" t="s">
        <v>123</v>
      </c>
      <c r="AH2" s="267" t="s">
        <v>124</v>
      </c>
      <c r="AI2" s="267" t="s">
        <v>125</v>
      </c>
      <c r="AJ2" s="267" t="s">
        <v>126</v>
      </c>
      <c r="AK2" s="267" t="s">
        <v>127</v>
      </c>
      <c r="AL2" s="43"/>
      <c r="AM2" s="265" t="s">
        <v>128</v>
      </c>
      <c r="AN2" s="265" t="s">
        <v>129</v>
      </c>
      <c r="AO2" s="265" t="s">
        <v>130</v>
      </c>
      <c r="AP2" s="265" t="s">
        <v>131</v>
      </c>
      <c r="AQ2" s="265" t="s">
        <v>132</v>
      </c>
      <c r="AR2" s="265" t="s">
        <v>133</v>
      </c>
      <c r="AS2" s="265" t="s">
        <v>134</v>
      </c>
      <c r="AT2" s="265" t="s">
        <v>135</v>
      </c>
      <c r="AU2" s="48"/>
      <c r="AV2" s="266" t="s">
        <v>128</v>
      </c>
      <c r="AW2" s="47"/>
      <c r="AX2" s="266" t="s">
        <v>129</v>
      </c>
      <c r="AY2" s="266" t="s">
        <v>130</v>
      </c>
      <c r="AZ2" s="266" t="s">
        <v>131</v>
      </c>
      <c r="BA2" s="266" t="s">
        <v>136</v>
      </c>
      <c r="BB2" s="266" t="s">
        <v>133</v>
      </c>
      <c r="BC2" s="266" t="s">
        <v>134</v>
      </c>
      <c r="BD2" s="266" t="s">
        <v>137</v>
      </c>
      <c r="BE2" s="263" t="s">
        <v>52</v>
      </c>
      <c r="BF2" s="263" t="s">
        <v>138</v>
      </c>
      <c r="BG2" s="263" t="s">
        <v>139</v>
      </c>
      <c r="BH2" s="263" t="s">
        <v>140</v>
      </c>
      <c r="BI2" s="264" t="s">
        <v>141</v>
      </c>
    </row>
    <row r="3" spans="1:61" ht="39.950000000000003" customHeight="1" x14ac:dyDescent="0.25">
      <c r="A3" s="273"/>
      <c r="B3" s="273"/>
      <c r="C3" s="273"/>
      <c r="D3" s="273"/>
      <c r="E3" s="273"/>
      <c r="F3" s="273"/>
      <c r="G3" s="273"/>
      <c r="H3" s="273"/>
      <c r="I3" s="269"/>
      <c r="J3" s="34" t="s">
        <v>142</v>
      </c>
      <c r="K3" s="44" t="s">
        <v>24</v>
      </c>
      <c r="L3" s="44" t="s">
        <v>26</v>
      </c>
      <c r="M3" s="269"/>
      <c r="N3" s="269"/>
      <c r="O3" s="269"/>
      <c r="P3" s="269"/>
      <c r="Q3" s="269"/>
      <c r="R3" s="269"/>
      <c r="S3" s="269"/>
      <c r="T3" s="44" t="s">
        <v>143</v>
      </c>
      <c r="U3" s="270"/>
      <c r="V3" s="270"/>
      <c r="W3" s="270"/>
      <c r="X3" s="270"/>
      <c r="Y3" s="270"/>
      <c r="Z3" s="270"/>
      <c r="AA3" s="270"/>
      <c r="AB3" s="270"/>
      <c r="AC3" s="45" t="s">
        <v>52</v>
      </c>
      <c r="AD3" s="267"/>
      <c r="AE3" s="267"/>
      <c r="AF3" s="267"/>
      <c r="AG3" s="267"/>
      <c r="AH3" s="267"/>
      <c r="AI3" s="267"/>
      <c r="AJ3" s="267"/>
      <c r="AK3" s="267"/>
      <c r="AL3" s="43" t="s">
        <v>52</v>
      </c>
      <c r="AM3" s="265"/>
      <c r="AN3" s="265"/>
      <c r="AO3" s="265"/>
      <c r="AP3" s="265"/>
      <c r="AQ3" s="265"/>
      <c r="AR3" s="265"/>
      <c r="AS3" s="265"/>
      <c r="AT3" s="265"/>
      <c r="AU3" s="48" t="s">
        <v>52</v>
      </c>
      <c r="AV3" s="266"/>
      <c r="AW3" s="47" t="s">
        <v>144</v>
      </c>
      <c r="AX3" s="266"/>
      <c r="AY3" s="266"/>
      <c r="AZ3" s="266"/>
      <c r="BA3" s="266"/>
      <c r="BB3" s="266"/>
      <c r="BC3" s="266"/>
      <c r="BD3" s="266"/>
      <c r="BE3" s="263"/>
      <c r="BF3" s="263"/>
      <c r="BG3" s="263"/>
      <c r="BH3" s="263"/>
      <c r="BI3" s="264"/>
    </row>
    <row r="4" spans="1:61" ht="39.950000000000003" customHeight="1" x14ac:dyDescent="0.25">
      <c r="A4" s="1" t="s">
        <v>145</v>
      </c>
      <c r="B4" s="1" t="s">
        <v>146</v>
      </c>
      <c r="C4" s="1" t="s">
        <v>147</v>
      </c>
      <c r="D4" s="1" t="s">
        <v>145</v>
      </c>
      <c r="E4" s="1" t="s">
        <v>148</v>
      </c>
      <c r="F4" s="1" t="s">
        <v>146</v>
      </c>
      <c r="G4" s="1"/>
      <c r="H4" s="1" t="s">
        <v>149</v>
      </c>
      <c r="I4" s="2" t="s">
        <v>150</v>
      </c>
      <c r="J4" s="35" t="s">
        <v>151</v>
      </c>
      <c r="K4" s="2"/>
      <c r="L4" s="2" t="s">
        <v>152</v>
      </c>
      <c r="M4" s="2" t="s">
        <v>146</v>
      </c>
      <c r="N4" s="2" t="s">
        <v>146</v>
      </c>
      <c r="O4" s="2" t="s">
        <v>153</v>
      </c>
      <c r="P4" s="2" t="s">
        <v>146</v>
      </c>
      <c r="Q4" s="2" t="s">
        <v>154</v>
      </c>
      <c r="R4" s="2" t="s">
        <v>145</v>
      </c>
      <c r="S4" s="2" t="s">
        <v>145</v>
      </c>
      <c r="T4" s="2" t="s">
        <v>145</v>
      </c>
      <c r="U4" s="26" t="s">
        <v>145</v>
      </c>
      <c r="V4" s="26" t="s">
        <v>155</v>
      </c>
      <c r="W4" s="26" t="s">
        <v>156</v>
      </c>
      <c r="X4" s="26" t="s">
        <v>157</v>
      </c>
      <c r="Y4" s="26" t="s">
        <v>157</v>
      </c>
      <c r="Z4" s="26" t="s">
        <v>153</v>
      </c>
      <c r="AA4" s="26" t="s">
        <v>158</v>
      </c>
      <c r="AB4" s="26" t="s">
        <v>146</v>
      </c>
      <c r="AC4" s="26" t="s">
        <v>159</v>
      </c>
      <c r="AD4" s="27" t="s">
        <v>145</v>
      </c>
      <c r="AE4" s="27"/>
      <c r="AF4" s="27" t="s">
        <v>213</v>
      </c>
      <c r="AG4" s="27" t="s">
        <v>157</v>
      </c>
      <c r="AH4" s="27" t="s">
        <v>157</v>
      </c>
      <c r="AI4" s="27" t="s">
        <v>153</v>
      </c>
      <c r="AJ4" s="27" t="s">
        <v>158</v>
      </c>
      <c r="AK4" s="27" t="s">
        <v>146</v>
      </c>
      <c r="AL4" s="27"/>
      <c r="AM4" s="28" t="s">
        <v>145</v>
      </c>
      <c r="AN4" s="28" t="s">
        <v>155</v>
      </c>
      <c r="AO4" s="28" t="s">
        <v>156</v>
      </c>
      <c r="AP4" s="28" t="s">
        <v>157</v>
      </c>
      <c r="AQ4" s="28" t="s">
        <v>157</v>
      </c>
      <c r="AR4" s="28" t="s">
        <v>153</v>
      </c>
      <c r="AS4" s="28" t="s">
        <v>158</v>
      </c>
      <c r="AT4" s="28" t="s">
        <v>146</v>
      </c>
      <c r="AU4" s="28"/>
      <c r="AV4" s="29" t="s">
        <v>145</v>
      </c>
      <c r="AW4" s="29"/>
      <c r="AX4" s="29" t="s">
        <v>155</v>
      </c>
      <c r="AY4" s="29" t="s">
        <v>156</v>
      </c>
      <c r="AZ4" s="29" t="s">
        <v>157</v>
      </c>
      <c r="BA4" s="29" t="s">
        <v>157</v>
      </c>
      <c r="BB4" s="29" t="s">
        <v>153</v>
      </c>
      <c r="BC4" s="29" t="s">
        <v>158</v>
      </c>
      <c r="BD4" s="29"/>
      <c r="BE4" s="50" t="s">
        <v>159</v>
      </c>
      <c r="BF4" s="50"/>
      <c r="BG4" s="50" t="s">
        <v>159</v>
      </c>
      <c r="BH4" s="50" t="s">
        <v>146</v>
      </c>
      <c r="BI4" s="264"/>
    </row>
    <row r="5" spans="1:61" ht="104.25" customHeight="1" x14ac:dyDescent="0.25">
      <c r="A5" s="58"/>
      <c r="B5" s="49" t="s">
        <v>76</v>
      </c>
      <c r="C5" s="294" t="s">
        <v>214</v>
      </c>
      <c r="D5" s="295">
        <v>44670</v>
      </c>
      <c r="E5" s="284" t="s">
        <v>215</v>
      </c>
      <c r="F5" s="298" t="s">
        <v>229</v>
      </c>
      <c r="G5" s="296">
        <v>143</v>
      </c>
      <c r="H5" s="299" t="s">
        <v>230</v>
      </c>
      <c r="I5" s="300" t="s">
        <v>231</v>
      </c>
      <c r="J5" s="121" t="s">
        <v>232</v>
      </c>
      <c r="K5" s="106" t="s">
        <v>233</v>
      </c>
      <c r="L5" s="119">
        <v>1</v>
      </c>
      <c r="M5" s="119" t="s">
        <v>83</v>
      </c>
      <c r="N5" s="106" t="s">
        <v>234</v>
      </c>
      <c r="O5" s="106" t="s">
        <v>235</v>
      </c>
      <c r="P5" s="31">
        <v>1</v>
      </c>
      <c r="Q5" s="120"/>
      <c r="R5" s="108">
        <v>44682</v>
      </c>
      <c r="S5" s="141">
        <v>44742</v>
      </c>
      <c r="T5" s="122"/>
      <c r="U5" s="108"/>
      <c r="V5" s="109"/>
      <c r="W5" s="40"/>
      <c r="X5" s="100"/>
      <c r="Y5" s="110"/>
      <c r="Z5" s="40"/>
      <c r="AA5" s="111"/>
      <c r="AB5" s="42"/>
      <c r="AC5" s="112"/>
      <c r="AD5" s="113">
        <v>44742</v>
      </c>
      <c r="AE5" s="114" t="s">
        <v>236</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76</v>
      </c>
      <c r="C6" s="294"/>
      <c r="D6" s="295"/>
      <c r="E6" s="284"/>
      <c r="F6" s="298"/>
      <c r="G6" s="297"/>
      <c r="H6" s="299"/>
      <c r="I6" s="300"/>
      <c r="J6" s="121" t="s">
        <v>237</v>
      </c>
      <c r="K6" s="106" t="s">
        <v>238</v>
      </c>
      <c r="L6" s="119">
        <v>1</v>
      </c>
      <c r="M6" s="106" t="s">
        <v>79</v>
      </c>
      <c r="N6" s="106" t="s">
        <v>234</v>
      </c>
      <c r="O6" s="106" t="s">
        <v>235</v>
      </c>
      <c r="P6" s="31">
        <v>1</v>
      </c>
      <c r="Q6" s="120"/>
      <c r="R6" s="108">
        <v>44682</v>
      </c>
      <c r="S6" s="141">
        <v>44711</v>
      </c>
      <c r="T6" s="122"/>
      <c r="U6" s="41"/>
      <c r="V6" s="116"/>
      <c r="W6" s="37"/>
      <c r="X6" s="100"/>
      <c r="Y6" s="110"/>
      <c r="Z6" s="40"/>
      <c r="AA6" s="102"/>
      <c r="AB6" s="42"/>
      <c r="AC6" s="112"/>
      <c r="AD6" s="113">
        <v>44742</v>
      </c>
      <c r="AE6" s="114" t="s">
        <v>239</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240</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xr:uid="{00000000-0009-0000-0000-000007000000}">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xr:uid="{00000000-0002-0000-0700-000000000000}">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3" ma:contentTypeDescription="Crear nuevo documento." ma:contentTypeScope="" ma:versionID="19f538c316d93faf6403e0ffb81b8cdc">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5387faa93db3c1da8741bec9dd605247"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E5A074-D290-4155-B46E-46E558F9759C}">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2.xml><?xml version="1.0" encoding="utf-8"?>
<ds:datastoreItem xmlns:ds="http://schemas.openxmlformats.org/officeDocument/2006/customXml" ds:itemID="{7D65FD6F-7E04-4A8C-BEEA-F95762F36F35}">
  <ds:schemaRefs>
    <ds:schemaRef ds:uri="http://schemas.microsoft.com/sharepoint/v3/contenttype/forms"/>
  </ds:schemaRefs>
</ds:datastoreItem>
</file>

<file path=customXml/itemProps3.xml><?xml version="1.0" encoding="utf-8"?>
<ds:datastoreItem xmlns:ds="http://schemas.openxmlformats.org/officeDocument/2006/customXml" ds:itemID="{FCB247E7-0EB6-4C10-9B0F-DBF8C01D4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Instructivo</vt:lpstr>
      <vt:lpstr>OGTI</vt:lpstr>
      <vt:lpstr>Hoja1</vt:lpstr>
      <vt:lpstr>Direccion O</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Hernández Jaramillo</cp:lastModifiedBy>
  <cp:revision/>
  <dcterms:created xsi:type="dcterms:W3CDTF">2019-01-04T19:58:30Z</dcterms:created>
  <dcterms:modified xsi:type="dcterms:W3CDTF">2025-10-15T20:56:44Z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